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67" firstSheet="2" activeTab="4"/>
  </bookViews>
  <sheets>
    <sheet name="项目实施总人天" sheetId="13" state="hidden" r:id="rId1"/>
    <sheet name="封面" sheetId="16" state="hidden" r:id="rId2"/>
    <sheet name="包1清单" sheetId="27" r:id="rId3"/>
    <sheet name="包2清单" sheetId="29" r:id="rId4"/>
    <sheet name="包3清单" sheetId="30" r:id="rId5"/>
    <sheet name="分标段清单" sheetId="28" state="hidden" r:id="rId6"/>
  </sheets>
  <definedNames>
    <definedName name="_xlnm._FilterDatabase" localSheetId="2" hidden="1">包1清单!$B$2:$K$4</definedName>
    <definedName name="_xlnm.Print_Area" localSheetId="2">包1清单!$A$1:$M$23</definedName>
    <definedName name="_xlnm._FilterDatabase" localSheetId="5" hidden="1">分标段清单!$B$2:$I$3</definedName>
    <definedName name="_xlnm.Print_Area" localSheetId="5">分标段清单!$A$1:$M$23</definedName>
    <definedName name="_xlnm._FilterDatabase" localSheetId="3" hidden="1">包2清单!$B$2:$K$4</definedName>
    <definedName name="_xlnm.Print_Area" localSheetId="3">包2清单!$A$1:$M$22</definedName>
    <definedName name="_xlnm._FilterDatabase" localSheetId="4" hidden="1">包3清单!$B$2:$K$4</definedName>
    <definedName name="_xlnm.Print_Area" localSheetId="4">包3清单!$A$1:$M$25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<sst xmlns="http://schemas.openxmlformats.org/spreadsheetml/2006/main" count="298" uniqueCount="105">
  <si>
    <t>梧州产业金融服务平台金融风控模型引擎建设项目实施人天与总价</t>
  </si>
  <si>
    <t>大项</t>
  </si>
  <si>
    <t>明细项目</t>
  </si>
  <si>
    <t>服务描述</t>
  </si>
  <si>
    <t>人员角色</t>
  </si>
  <si>
    <t>人数</t>
  </si>
  <si>
    <t>人天</t>
  </si>
  <si>
    <t>总人天</t>
  </si>
  <si>
    <t>投入人员级别</t>
  </si>
  <si>
    <t>投入人员单价（元）</t>
  </si>
  <si>
    <t>总价</t>
  </si>
  <si>
    <t>备注</t>
  </si>
  <si>
    <t>应用场景咨询规划与模型设计</t>
  </si>
  <si>
    <t>项目管理</t>
  </si>
  <si>
    <t>项目计划，监控，汇报</t>
  </si>
  <si>
    <t>项目经理</t>
  </si>
  <si>
    <t>场景咨询规划</t>
  </si>
  <si>
    <t>客户需求调研与细化、政策研究，需求确认，场景流程规划与设计咨询</t>
  </si>
  <si>
    <t>对于政府为当地中小微企业提供的各类扶持政策（如惠企贷、小微担、贷款贴息等）或不同应用场景在产业金融服务平台的应用场景落地，提供相关咨询、设计服务</t>
  </si>
  <si>
    <t>产品经理</t>
  </si>
  <si>
    <t>模型设计</t>
  </si>
  <si>
    <t>模型方案设计</t>
  </si>
  <si>
    <t>依据平台可接入的数据源，实现支持政府侧相关产品落地的模型设计工作，包括：政策引擎--政策准入模型</t>
  </si>
  <si>
    <t>模型分析师</t>
  </si>
  <si>
    <t>数据分析师</t>
  </si>
  <si>
    <t>系统架构师</t>
  </si>
  <si>
    <t>系统实现</t>
  </si>
  <si>
    <t>设计与开发</t>
  </si>
  <si>
    <t>平台集成设计</t>
  </si>
  <si>
    <t>平台架构集成设计，平台功能集成设计</t>
  </si>
  <si>
    <t>开发工程师</t>
  </si>
  <si>
    <t>集成功能开发</t>
  </si>
  <si>
    <t>模型模块，指标，规则集成、模型配置管理</t>
  </si>
  <si>
    <t>测试</t>
  </si>
  <si>
    <t>系统测试</t>
  </si>
  <si>
    <t>系统功能测试；联调测试；集成测试；性能测试；安全测试</t>
  </si>
  <si>
    <t>测试工程师</t>
  </si>
  <si>
    <t>系统实施</t>
  </si>
  <si>
    <t>实施</t>
  </si>
  <si>
    <t>部署、系统验收、运维</t>
  </si>
  <si>
    <t>技术经理</t>
  </si>
  <si>
    <t>合计：</t>
  </si>
  <si>
    <t>2025-2027年泰州市路网设施维护项目</t>
  </si>
  <si>
    <t>项目</t>
  </si>
  <si>
    <t>招标控制价</t>
  </si>
  <si>
    <t>招标控制价 （大写）:</t>
  </si>
  <si>
    <t xml:space="preserve">          （小写）:</t>
  </si>
  <si>
    <t>招标人：</t>
  </si>
  <si>
    <t>造价咨询人：</t>
  </si>
  <si>
    <t>（单位盖章）</t>
  </si>
  <si>
    <t>法定代表人
或其授权人：</t>
  </si>
  <si>
    <t>法定代表人
 或其授权人：</t>
  </si>
  <si>
    <t>（签字或盖章）</t>
  </si>
  <si>
    <t>编  制  人:</t>
  </si>
  <si>
    <t>复  核 人：</t>
  </si>
  <si>
    <t>（造价人员签字盖专用章）</t>
  </si>
  <si>
    <t>（造价工程师签字盖专用章）</t>
  </si>
  <si>
    <t>编制时间：</t>
  </si>
  <si>
    <t xml:space="preserve">2025年8月30日 </t>
  </si>
  <si>
    <t xml:space="preserve"> 复核时间：</t>
  </si>
  <si>
    <t>2025年9月17日</t>
  </si>
  <si>
    <t>2025-2027年泰州市路网设施维护项目包1报价清单</t>
  </si>
  <si>
    <t>序号</t>
  </si>
  <si>
    <t>项目内容</t>
  </si>
  <si>
    <t>单位</t>
  </si>
  <si>
    <t>数量</t>
  </si>
  <si>
    <t>月</t>
  </si>
  <si>
    <t>单价（元/年）</t>
  </si>
  <si>
    <t>元/月</t>
  </si>
  <si>
    <t>合价（元）</t>
  </si>
  <si>
    <t>江苏中科智能系统有限公司</t>
  </si>
  <si>
    <t>南京丝路源交通科技有限公司</t>
  </si>
  <si>
    <t>南京苏河电子科技有限责任公司</t>
  </si>
  <si>
    <t>江苏泰航智能工程有限公司</t>
  </si>
  <si>
    <t>南京正勉值息技术有限公司</t>
  </si>
  <si>
    <t>一类交调站点</t>
  </si>
  <si>
    <t>套</t>
  </si>
  <si>
    <t>视频监测点</t>
  </si>
  <si>
    <t>工区服务区视频点</t>
  </si>
  <si>
    <t>可变情报板</t>
  </si>
  <si>
    <t>路面气象监测器</t>
  </si>
  <si>
    <t>增加2套</t>
  </si>
  <si>
    <t>数字公路光缆维护</t>
  </si>
  <si>
    <t>km</t>
  </si>
  <si>
    <t>50M专线</t>
  </si>
  <si>
    <t>条</t>
  </si>
  <si>
    <t>参照泰州市电子政务外网线路服务现价标准</t>
  </si>
  <si>
    <t>备用增加6条</t>
  </si>
  <si>
    <t>500M专线</t>
  </si>
  <si>
    <t>备用增加1条</t>
  </si>
  <si>
    <t>1000M专线</t>
  </si>
  <si>
    <t>投标总价</t>
  </si>
  <si>
    <t>投标人：盖章</t>
  </si>
  <si>
    <t>法定代表人或授权代理人：签章或签章</t>
  </si>
  <si>
    <t>日期：</t>
  </si>
  <si>
    <t>2025-2027年泰州市路网设施维护项目包2报价清单</t>
  </si>
  <si>
    <t>2025-2027年泰州市路网设施维护项目包3报价清单</t>
  </si>
  <si>
    <t>2025-2027年泰州市路网设施维护项目报价清单</t>
  </si>
  <si>
    <t>包1（市区、姜堰）</t>
  </si>
  <si>
    <t>包2（泰兴、靖江）</t>
  </si>
  <si>
    <t>包3（兴化）</t>
  </si>
  <si>
    <t>包1合价</t>
  </si>
  <si>
    <t>包2合价</t>
  </si>
  <si>
    <t>包3合价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</si>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</sst>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[DBNum2][$RMB]General;[Red][DBNum2][$RMB]General"/>
    <numFmt numFmtId="179" formatCode="_ * #,##0_ ;_ * \-#,##0_ ;_ * &quot;-&quot;??_ ;_ @_ "/>
  </numFmts>
  <fonts count="46">
    <font>
      <sz val="12"/>
      <name val="宋体"/>
      <charset val="134"/>
    </font>
    <font>
      <sz val="10"/>
      <name val="Times New Roman"/>
      <charset val="134"/>
    </font>
    <font>
      <b/>
      <sz val="22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name val="方正仿宋简体"/>
      <charset val="134"/>
    </font>
    <font>
      <sz val="14"/>
      <color rgb="FFFF0000"/>
      <name val="方正仿宋_GBK"/>
      <charset val="134"/>
    </font>
    <font>
      <b/>
      <sz val="12"/>
      <name val="方正仿宋_GBK"/>
      <charset val="134"/>
    </font>
    <font>
      <b/>
      <sz val="14"/>
      <name val="方正仿宋_GBK"/>
      <charset val="134"/>
    </font>
    <font>
      <b/>
      <sz val="14"/>
      <color rgb="FFFF0000"/>
      <name val="方正仿宋_GBK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4"/>
      <color theme="0"/>
      <name val="方正仿宋_GBK"/>
      <charset val="134"/>
    </font>
    <font>
      <sz val="10"/>
      <name val="Arial"/>
      <charset val="134"/>
    </font>
    <font>
      <b/>
      <sz val="17"/>
      <color indexed="8"/>
      <name val="宋体"/>
      <charset val="134"/>
    </font>
    <font>
      <b/>
      <sz val="23"/>
      <color indexed="8"/>
      <name val="宋体"/>
      <charset val="134"/>
    </font>
    <font>
      <b/>
      <sz val="13"/>
      <color indexed="8"/>
      <name val="宋体"/>
      <charset val="134"/>
    </font>
    <font>
      <b/>
      <sz val="13"/>
      <name val="宋体"/>
      <charset val="134"/>
    </font>
    <font>
      <sz val="10"/>
      <color indexed="8"/>
      <name val="宋体"/>
      <charset val="134"/>
    </font>
    <font>
      <sz val="12"/>
      <name val="等线"/>
      <charset val="134"/>
    </font>
    <font>
      <b/>
      <sz val="9"/>
      <color indexed="8"/>
      <name val="Microsoft YaHei Light"/>
      <charset val="134"/>
    </font>
    <font>
      <sz val="9"/>
      <color indexed="8"/>
      <name val="Microsoft YaHei Light"/>
      <charset val="134"/>
    </font>
    <font>
      <sz val="9"/>
      <name val="Microsoft YaHei Light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 applyProtection="0">
      <alignment vertical="center"/>
    </xf>
    <xf numFmtId="43" fontId="0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 applyBorder="0" applyProtection="0">
      <alignment vertical="center"/>
    </xf>
    <xf numFmtId="43" fontId="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62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16" fillId="0" borderId="0" xfId="0" applyNumberFormat="1" applyFont="1" applyFill="1" applyAlignment="1" applyProtection="1">
      <alignment horizontal="left" wrapText="1" readingOrder="1"/>
    </xf>
    <xf numFmtId="0" fontId="15" fillId="0" borderId="3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Alignment="1" applyProtection="1">
      <alignment horizontal="center" vertical="center" wrapText="1" readingOrder="1"/>
    </xf>
    <xf numFmtId="0" fontId="18" fillId="0" borderId="0" xfId="0" applyNumberFormat="1" applyFont="1" applyFill="1" applyAlignment="1" applyProtection="1">
      <alignment horizontal="left" wrapText="1" readingOrder="1"/>
    </xf>
    <xf numFmtId="178" fontId="18" fillId="0" borderId="2" xfId="0" applyNumberFormat="1" applyFont="1" applyFill="1" applyBorder="1" applyAlignment="1" applyProtection="1">
      <alignment horizontal="center" wrapText="1" readingOrder="1"/>
    </xf>
    <xf numFmtId="0" fontId="18" fillId="0" borderId="2" xfId="0" applyNumberFormat="1" applyFont="1" applyFill="1" applyBorder="1" applyAlignment="1" applyProtection="1">
      <alignment horizontal="center" wrapText="1" readingOrder="1"/>
    </xf>
    <xf numFmtId="0" fontId="19" fillId="0" borderId="2" xfId="0" applyNumberFormat="1" applyFont="1" applyFill="1" applyBorder="1" applyAlignment="1" applyProtection="1">
      <alignment horizontal="center" wrapText="1" readingOrder="1"/>
    </xf>
    <xf numFmtId="0" fontId="20" fillId="0" borderId="3" xfId="0" applyNumberFormat="1" applyFont="1" applyFill="1" applyBorder="1" applyAlignment="1" applyProtection="1">
      <alignment horizontal="center" vertical="center" wrapText="1" readingOrder="1"/>
    </xf>
    <xf numFmtId="49" fontId="18" fillId="0" borderId="0" xfId="0" applyNumberFormat="1" applyFont="1" applyFill="1" applyAlignment="1" applyProtection="1">
      <alignment horizontal="center" wrapText="1" readingOrder="1"/>
    </xf>
    <xf numFmtId="0" fontId="21" fillId="0" borderId="0" xfId="0" applyFont="1" applyProtection="1">
      <alignment vertical="center"/>
    </xf>
    <xf numFmtId="176" fontId="21" fillId="0" borderId="0" xfId="0" applyNumberFormat="1" applyFont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176" fontId="22" fillId="0" borderId="1" xfId="0" applyNumberFormat="1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/>
    </xf>
    <xf numFmtId="0" fontId="24" fillId="0" borderId="1" xfId="0" applyFont="1" applyBorder="1" applyProtection="1">
      <alignment vertical="center"/>
    </xf>
    <xf numFmtId="176" fontId="24" fillId="0" borderId="1" xfId="0" applyNumberFormat="1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vertical="center" wrapText="1"/>
    </xf>
    <xf numFmtId="176" fontId="24" fillId="0" borderId="1" xfId="0" applyNumberFormat="1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left" vertical="center" wrapText="1"/>
    </xf>
    <xf numFmtId="176" fontId="24" fillId="0" borderId="1" xfId="0" applyNumberFormat="1" applyFont="1" applyBorder="1" applyAlignment="1" applyProtection="1">
      <alignment vertical="center" wrapText="1"/>
    </xf>
    <xf numFmtId="0" fontId="24" fillId="0" borderId="0" xfId="0" applyFont="1" applyProtection="1">
      <alignment vertical="center"/>
    </xf>
    <xf numFmtId="0" fontId="23" fillId="0" borderId="1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right" vertical="center" wrapText="1"/>
    </xf>
    <xf numFmtId="179" fontId="24" fillId="0" borderId="1" xfId="1" applyNumberFormat="1" applyFont="1" applyBorder="1" applyAlignment="1" applyProtection="1">
      <alignment horizontal="center" vertical="center"/>
    </xf>
    <xf numFmtId="179" fontId="24" fillId="0" borderId="1" xfId="1" applyNumberFormat="1" applyFont="1" applyBorder="1" applyAlignment="1" applyProtection="1">
      <alignment horizontal="center" vertical="center" wrapText="1"/>
    </xf>
    <xf numFmtId="179" fontId="24" fillId="0" borderId="1" xfId="1" applyNumberFormat="1" applyFont="1" applyBorder="1" applyAlignment="1" applyProtection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样式 1" xfId="51"/>
    <cellStyle name="样式 1 2" xf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ACB9CA"/>
      <rgbColor rgb="0092D050"/>
      <rgbColor rgb="00D9D9D9"/>
      <rgbColor rgb="00BCD6EE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20</xdr:col>
      <xdr:colOff>139700</xdr:colOff>
      <xdr:row>2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83945" y="533400"/>
          <a:ext cx="431165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35</xdr:col>
      <xdr:colOff>19050</xdr:colOff>
      <xdr:row>29</xdr:row>
      <xdr:rowOff>136525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9270" y="8661400"/>
          <a:ext cx="13925550" cy="475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35</xdr:col>
      <xdr:colOff>333375</xdr:colOff>
      <xdr:row>17</xdr:row>
      <xdr:rowOff>352425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9270" y="5994400"/>
          <a:ext cx="14239875" cy="355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592455</xdr:colOff>
      <xdr:row>3</xdr:row>
      <xdr:rowOff>0</xdr:rowOff>
    </xdr:from>
    <xdr:to>
      <xdr:col>19</xdr:col>
      <xdr:colOff>570230</xdr:colOff>
      <xdr:row>10</xdr:row>
      <xdr:rowOff>184150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76400" y="1727200"/>
          <a:ext cx="3454400" cy="391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3"/>
  <sheetViews>
    <sheetView topLeftCell="A4" workbookViewId="0">
      <selection activeCell="A13" sqref="A13:IV13"/>
    </sheetView>
  </sheetViews>
  <sheetFormatPr defaultColWidth="11.25" defaultRowHeight="15.75"/>
  <cols>
    <col min="1" max="2" width="9" style="40" customWidth="1"/>
    <col min="3" max="3" width="17.75" style="40" customWidth="1"/>
    <col min="4" max="4" width="43.75" style="40" customWidth="1"/>
    <col min="5" max="5" width="11.75" style="40" customWidth="1"/>
    <col min="6" max="6" width="5.25" style="40" customWidth="1"/>
    <col min="7" max="7" width="4.75" style="40" customWidth="1"/>
    <col min="8" max="8" width="6.25" style="41" customWidth="1"/>
    <col min="9" max="9" width="11" style="41" customWidth="1"/>
    <col min="10" max="10" width="15.25" style="41" customWidth="1"/>
    <col min="11" max="11" width="11" style="41" customWidth="1"/>
    <col min="12" max="12" width="24.5" style="40" customWidth="1"/>
    <col min="13" max="34" width="9" style="40" customWidth="1"/>
    <col min="35" max="16384" width="11.25" style="40"/>
  </cols>
  <sheetData>
    <row r="1" ht="25.5" customHeight="1" spans="1:1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ht="13.9" customHeight="1" spans="1:12">
      <c r="A2" s="43" t="s">
        <v>1</v>
      </c>
      <c r="B2" s="43"/>
      <c r="C2" s="43" t="s">
        <v>2</v>
      </c>
      <c r="D2" s="43" t="s">
        <v>3</v>
      </c>
      <c r="E2" s="43" t="s">
        <v>4</v>
      </c>
      <c r="F2" s="43" t="s">
        <v>5</v>
      </c>
      <c r="G2" s="43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8" t="s">
        <v>11</v>
      </c>
    </row>
    <row r="3" spans="1:12">
      <c r="A3" s="45" t="s">
        <v>12</v>
      </c>
      <c r="B3" s="46" t="s">
        <v>13</v>
      </c>
      <c r="C3" s="46" t="s">
        <v>13</v>
      </c>
      <c r="D3" s="47" t="s">
        <v>14</v>
      </c>
      <c r="E3" s="46" t="s">
        <v>15</v>
      </c>
      <c r="F3" s="48"/>
      <c r="G3" s="48"/>
      <c r="H3" s="49"/>
      <c r="I3" s="49"/>
      <c r="J3" s="49"/>
      <c r="K3" s="59">
        <f>J3*G3*F3</f>
        <v>0</v>
      </c>
      <c r="L3" s="48"/>
    </row>
    <row r="4" ht="51" customHeight="1" spans="1:12">
      <c r="A4" s="45"/>
      <c r="B4" s="50" t="s">
        <v>16</v>
      </c>
      <c r="C4" s="50" t="s">
        <v>17</v>
      </c>
      <c r="D4" s="50" t="s">
        <v>18</v>
      </c>
      <c r="E4" s="46" t="s">
        <v>19</v>
      </c>
      <c r="F4" s="51"/>
      <c r="G4" s="51"/>
      <c r="H4" s="52"/>
      <c r="I4" s="52"/>
      <c r="J4" s="52"/>
      <c r="K4" s="60">
        <f t="shared" ref="K4:K12" si="0">J4*G4*F4</f>
        <v>0</v>
      </c>
      <c r="L4" s="51"/>
    </row>
    <row r="5" ht="51" customHeight="1" spans="1:12">
      <c r="A5" s="45"/>
      <c r="B5" s="53"/>
      <c r="C5" s="53"/>
      <c r="D5" s="53"/>
      <c r="E5" s="46" t="s">
        <v>19</v>
      </c>
      <c r="F5" s="51"/>
      <c r="G5" s="51"/>
      <c r="H5" s="52"/>
      <c r="I5" s="52"/>
      <c r="J5" s="52"/>
      <c r="K5" s="60">
        <f t="shared" si="0"/>
        <v>0</v>
      </c>
      <c r="L5" s="51"/>
    </row>
    <row r="6" ht="25.9" customHeight="1" spans="1:12">
      <c r="A6" s="45"/>
      <c r="B6" s="45" t="s">
        <v>20</v>
      </c>
      <c r="C6" s="54" t="s">
        <v>21</v>
      </c>
      <c r="D6" s="54" t="s">
        <v>22</v>
      </c>
      <c r="E6" s="45" t="s">
        <v>23</v>
      </c>
      <c r="F6" s="51"/>
      <c r="G6" s="51"/>
      <c r="H6" s="55"/>
      <c r="I6" s="52"/>
      <c r="J6" s="52"/>
      <c r="K6" s="61">
        <f>J6*G6*F6+J7*G7*F7+J8*G8*F8</f>
        <v>0</v>
      </c>
      <c r="L6" s="51"/>
    </row>
    <row r="7" ht="25.9" customHeight="1" spans="1:12">
      <c r="A7" s="45"/>
      <c r="B7" s="45"/>
      <c r="C7" s="54"/>
      <c r="D7" s="54"/>
      <c r="E7" s="45" t="s">
        <v>24</v>
      </c>
      <c r="F7" s="51"/>
      <c r="G7" s="51"/>
      <c r="H7" s="55"/>
      <c r="I7" s="52"/>
      <c r="J7" s="52"/>
      <c r="K7" s="61"/>
      <c r="L7" s="51"/>
    </row>
    <row r="8" ht="25.9" customHeight="1" spans="1:12">
      <c r="A8" s="45"/>
      <c r="B8" s="45"/>
      <c r="C8" s="54"/>
      <c r="D8" s="54"/>
      <c r="E8" s="45" t="s">
        <v>25</v>
      </c>
      <c r="F8" s="51"/>
      <c r="G8" s="51"/>
      <c r="H8" s="55"/>
      <c r="I8" s="52"/>
      <c r="J8" s="52"/>
      <c r="K8" s="61"/>
      <c r="L8" s="51"/>
    </row>
    <row r="9" ht="39" customHeight="1" spans="1:12">
      <c r="A9" s="45" t="s">
        <v>26</v>
      </c>
      <c r="B9" s="45" t="s">
        <v>27</v>
      </c>
      <c r="C9" s="56" t="s">
        <v>28</v>
      </c>
      <c r="D9" s="54" t="s">
        <v>29</v>
      </c>
      <c r="E9" s="45" t="s">
        <v>30</v>
      </c>
      <c r="F9" s="51"/>
      <c r="G9" s="51"/>
      <c r="H9" s="55"/>
      <c r="I9" s="52"/>
      <c r="J9" s="52"/>
      <c r="K9" s="61">
        <f t="shared" si="0"/>
        <v>0</v>
      </c>
      <c r="L9" s="51"/>
    </row>
    <row r="10" ht="39" customHeight="1" spans="1:12">
      <c r="A10" s="45"/>
      <c r="B10" s="45"/>
      <c r="C10" s="57" t="s">
        <v>31</v>
      </c>
      <c r="D10" s="54" t="s">
        <v>32</v>
      </c>
      <c r="E10" s="45" t="s">
        <v>30</v>
      </c>
      <c r="F10" s="51"/>
      <c r="G10" s="51"/>
      <c r="H10" s="55"/>
      <c r="I10" s="52"/>
      <c r="J10" s="52"/>
      <c r="K10" s="61">
        <f t="shared" si="0"/>
        <v>0</v>
      </c>
      <c r="L10" s="51"/>
    </row>
    <row r="11" ht="27" customHeight="1" spans="1:12">
      <c r="A11" s="45"/>
      <c r="B11" s="45" t="s">
        <v>33</v>
      </c>
      <c r="C11" s="54" t="s">
        <v>34</v>
      </c>
      <c r="D11" s="54" t="s">
        <v>35</v>
      </c>
      <c r="E11" s="45" t="s">
        <v>36</v>
      </c>
      <c r="F11" s="51"/>
      <c r="G11" s="51"/>
      <c r="H11" s="52"/>
      <c r="I11" s="52"/>
      <c r="J11" s="52"/>
      <c r="K11" s="60">
        <f t="shared" si="0"/>
        <v>0</v>
      </c>
      <c r="L11" s="51"/>
    </row>
    <row r="12" ht="57" customHeight="1" spans="1:12">
      <c r="A12" s="45" t="s">
        <v>37</v>
      </c>
      <c r="B12" s="45" t="s">
        <v>38</v>
      </c>
      <c r="C12" s="54" t="s">
        <v>37</v>
      </c>
      <c r="D12" s="54" t="s">
        <v>39</v>
      </c>
      <c r="E12" s="45" t="s">
        <v>40</v>
      </c>
      <c r="F12" s="51"/>
      <c r="G12" s="51"/>
      <c r="H12" s="52"/>
      <c r="I12" s="52"/>
      <c r="J12" s="52"/>
      <c r="K12" s="60">
        <f t="shared" si="0"/>
        <v>0</v>
      </c>
      <c r="L12" s="51"/>
    </row>
    <row r="13" ht="15.4" customHeight="1" spans="1:12">
      <c r="A13" s="58" t="s">
        <v>41</v>
      </c>
      <c r="B13" s="58"/>
      <c r="C13" s="58"/>
      <c r="D13" s="58"/>
      <c r="E13" s="58"/>
      <c r="F13" s="49">
        <f>SUM(H3:H12)</f>
        <v>0</v>
      </c>
      <c r="G13" s="49"/>
      <c r="H13" s="49"/>
      <c r="I13" s="49"/>
      <c r="J13" s="49"/>
      <c r="K13" s="59">
        <f>SUM(K3:K12)</f>
        <v>0</v>
      </c>
      <c r="L13" s="48"/>
    </row>
  </sheetData>
  <mergeCells count="13">
    <mergeCell ref="A1:L1"/>
    <mergeCell ref="A2:B2"/>
    <mergeCell ref="A13:E13"/>
    <mergeCell ref="F13:H13"/>
    <mergeCell ref="A3:A8"/>
    <mergeCell ref="A9:A11"/>
    <mergeCell ref="B4:B5"/>
    <mergeCell ref="B6:B8"/>
    <mergeCell ref="B9:B10"/>
    <mergeCell ref="C4:C5"/>
    <mergeCell ref="C6:C8"/>
    <mergeCell ref="D4:D5"/>
    <mergeCell ref="D6:D8"/>
  </mergeCells>
  <pageMargins left="0.699305555555556" right="0.699305555555556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view="pageBreakPreview" zoomScaleNormal="100" workbookViewId="0">
      <selection activeCell="F18" sqref="F18:G18"/>
    </sheetView>
  </sheetViews>
  <sheetFormatPr defaultColWidth="9.125" defaultRowHeight="14.25" outlineLevelCol="6"/>
  <cols>
    <col min="2" max="2" width="6.875" customWidth="1"/>
    <col min="3" max="3" width="10.125" customWidth="1"/>
    <col min="4" max="4" width="12.125" customWidth="1"/>
    <col min="5" max="5" width="15.5" customWidth="1"/>
    <col min="6" max="6" width="14.25" customWidth="1"/>
    <col min="7" max="7" width="10.875" customWidth="1"/>
  </cols>
  <sheetData>
    <row r="1" ht="32.1" customHeight="1" spans="1:7">
      <c r="A1" s="29"/>
      <c r="B1" s="30" t="s">
        <v>42</v>
      </c>
      <c r="C1" s="30"/>
      <c r="D1" s="30"/>
      <c r="E1" s="30"/>
      <c r="F1" s="31" t="s">
        <v>43</v>
      </c>
      <c r="G1" s="31"/>
    </row>
    <row r="2" ht="45.95" customHeight="1" spans="1:7">
      <c r="A2" s="29"/>
      <c r="B2" s="32"/>
      <c r="C2" s="32"/>
      <c r="D2" s="32"/>
      <c r="E2" s="32"/>
      <c r="F2" s="29"/>
      <c r="G2" s="29"/>
    </row>
    <row r="3" ht="68.1" customHeight="1" spans="1:7">
      <c r="A3" s="33" t="s">
        <v>44</v>
      </c>
      <c r="B3" s="33"/>
      <c r="C3" s="33"/>
      <c r="D3" s="33"/>
      <c r="E3" s="33"/>
      <c r="F3" s="33"/>
      <c r="G3" s="33"/>
    </row>
    <row r="4" ht="42.95" customHeight="1" spans="1:7">
      <c r="A4" s="29"/>
      <c r="B4" s="29"/>
      <c r="C4" s="29"/>
      <c r="D4" s="29"/>
      <c r="E4" s="29"/>
      <c r="F4" s="29"/>
      <c r="G4" s="29"/>
    </row>
    <row r="5" ht="15" spans="1:7">
      <c r="A5" s="34" t="s">
        <v>45</v>
      </c>
      <c r="B5" s="34"/>
      <c r="C5" s="34"/>
      <c r="D5" s="35">
        <f>D7</f>
        <v>0</v>
      </c>
      <c r="E5" s="35"/>
      <c r="F5" s="35"/>
      <c r="G5" s="29"/>
    </row>
    <row r="6" spans="1:7">
      <c r="A6" s="29"/>
      <c r="B6" s="29"/>
      <c r="C6" s="29"/>
      <c r="D6" s="32"/>
      <c r="E6" s="32"/>
      <c r="F6" s="32"/>
      <c r="G6" s="29"/>
    </row>
    <row r="7" ht="15" spans="1:7">
      <c r="A7" s="34" t="s">
        <v>46</v>
      </c>
      <c r="B7" s="34"/>
      <c r="C7" s="34"/>
      <c r="D7" s="36">
        <f>包1清单!L20</f>
        <v>0</v>
      </c>
      <c r="E7" s="36"/>
      <c r="F7" s="36"/>
      <c r="G7" s="29"/>
    </row>
    <row r="8" ht="9.75" customHeight="1" spans="1:7">
      <c r="A8" s="29"/>
      <c r="B8" s="29"/>
      <c r="C8" s="29"/>
      <c r="D8" s="32"/>
      <c r="E8" s="32"/>
      <c r="F8" s="32"/>
      <c r="G8" s="29"/>
    </row>
    <row r="9" ht="102" customHeight="1" spans="1:7">
      <c r="A9" s="34" t="s">
        <v>47</v>
      </c>
      <c r="B9" s="34"/>
      <c r="C9" s="36"/>
      <c r="D9" s="36"/>
      <c r="E9" s="34" t="s">
        <v>48</v>
      </c>
      <c r="F9" s="37"/>
      <c r="G9" s="37"/>
    </row>
    <row r="10" spans="1:7">
      <c r="A10" s="29"/>
      <c r="B10" s="29"/>
      <c r="C10" s="38" t="s">
        <v>49</v>
      </c>
      <c r="D10" s="38"/>
      <c r="E10" s="29"/>
      <c r="F10" s="38" t="s">
        <v>49</v>
      </c>
      <c r="G10" s="38"/>
    </row>
    <row r="11" ht="63" customHeight="1" spans="1:7">
      <c r="A11" s="29"/>
      <c r="B11" s="29"/>
      <c r="C11" s="29"/>
      <c r="D11" s="29"/>
      <c r="E11" s="29"/>
      <c r="F11" s="29"/>
      <c r="G11" s="29"/>
    </row>
    <row r="12" ht="45" spans="1:7">
      <c r="A12" s="34" t="s">
        <v>50</v>
      </c>
      <c r="B12" s="34"/>
      <c r="C12" s="36"/>
      <c r="D12" s="36"/>
      <c r="E12" s="34" t="s">
        <v>51</v>
      </c>
      <c r="F12" s="36"/>
      <c r="G12" s="36"/>
    </row>
    <row r="13" spans="1:7">
      <c r="A13" s="29"/>
      <c r="B13" s="29"/>
      <c r="C13" s="38" t="s">
        <v>52</v>
      </c>
      <c r="D13" s="38"/>
      <c r="E13" s="29"/>
      <c r="F13" s="38" t="s">
        <v>52</v>
      </c>
      <c r="G13" s="38"/>
    </row>
    <row r="14" ht="54" customHeight="1" spans="1:7">
      <c r="A14" s="29"/>
      <c r="B14" s="29"/>
      <c r="C14" s="29"/>
      <c r="D14" s="29"/>
      <c r="E14" s="29"/>
      <c r="F14" s="29"/>
      <c r="G14" s="29"/>
    </row>
    <row r="15" ht="15" spans="1:7">
      <c r="A15" s="34" t="s">
        <v>53</v>
      </c>
      <c r="B15" s="34"/>
      <c r="C15" s="36"/>
      <c r="D15" s="36"/>
      <c r="E15" s="34" t="s">
        <v>54</v>
      </c>
      <c r="F15" s="36"/>
      <c r="G15" s="36"/>
    </row>
    <row r="16" spans="1:7">
      <c r="A16" s="29"/>
      <c r="B16" s="29"/>
      <c r="C16" s="38" t="s">
        <v>55</v>
      </c>
      <c r="D16" s="38"/>
      <c r="E16" s="29"/>
      <c r="F16" s="38" t="s">
        <v>56</v>
      </c>
      <c r="G16" s="38"/>
    </row>
    <row r="17" ht="51" customHeight="1" spans="1:7">
      <c r="A17" s="29"/>
      <c r="B17" s="29"/>
      <c r="C17" s="29"/>
      <c r="D17" s="29"/>
      <c r="E17" s="29"/>
      <c r="F17" s="29"/>
      <c r="G17" s="29"/>
    </row>
    <row r="18" ht="15" spans="1:7">
      <c r="A18" s="34" t="s">
        <v>57</v>
      </c>
      <c r="B18" s="34"/>
      <c r="C18" s="39" t="s">
        <v>58</v>
      </c>
      <c r="D18" s="39"/>
      <c r="E18" s="34" t="s">
        <v>59</v>
      </c>
      <c r="F18" s="39" t="s">
        <v>60</v>
      </c>
      <c r="G18" s="39"/>
    </row>
  </sheetData>
  <mergeCells count="25">
    <mergeCell ref="B1:E1"/>
    <mergeCell ref="F1:G1"/>
    <mergeCell ref="A3:G3"/>
    <mergeCell ref="A5:C5"/>
    <mergeCell ref="D5:F5"/>
    <mergeCell ref="A7:C7"/>
    <mergeCell ref="D7:F7"/>
    <mergeCell ref="A9:B9"/>
    <mergeCell ref="C9:D9"/>
    <mergeCell ref="F9:G9"/>
    <mergeCell ref="C10:D10"/>
    <mergeCell ref="F10:G10"/>
    <mergeCell ref="A12:B12"/>
    <mergeCell ref="C12:D12"/>
    <mergeCell ref="F12:G12"/>
    <mergeCell ref="C13:D13"/>
    <mergeCell ref="F13:G13"/>
    <mergeCell ref="A15:B15"/>
    <mergeCell ref="C15:D15"/>
    <mergeCell ref="F15:G15"/>
    <mergeCell ref="C16:D16"/>
    <mergeCell ref="F16:G16"/>
    <mergeCell ref="A18:B18"/>
    <mergeCell ref="C18:D18"/>
    <mergeCell ref="F18:G18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23"/>
  <sheetViews>
    <sheetView view="pageBreakPreview" zoomScale="80" zoomScaleNormal="70" workbookViewId="0">
      <selection activeCell="U8" sqref="U8"/>
    </sheetView>
  </sheetViews>
  <sheetFormatPr defaultColWidth="9.125" defaultRowHeight="12.75"/>
  <cols>
    <col min="1" max="1" width="7.375" style="1" customWidth="1"/>
    <col min="2" max="2" width="20.775" style="1" customWidth="1"/>
    <col min="3" max="3" width="7.875" style="2" customWidth="1"/>
    <col min="4" max="4" width="8.25" style="3" customWidth="1"/>
    <col min="5" max="5" width="9.05" style="3" customWidth="1"/>
    <col min="6" max="10" width="10.975" style="3" hidden="1" customWidth="1"/>
    <col min="11" max="11" width="10.975" style="3" customWidth="1"/>
    <col min="12" max="12" width="15.5916666666667" style="1" customWidth="1"/>
    <col min="13" max="13" width="17.25" style="1" customWidth="1"/>
    <col min="14" max="16384" width="9.125" style="1"/>
  </cols>
  <sheetData>
    <row r="1" ht="42" customHeight="1" spans="1:13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:13">
      <c r="A2" s="5" t="s">
        <v>62</v>
      </c>
      <c r="B2" s="5" t="s">
        <v>63</v>
      </c>
      <c r="C2" s="6" t="s">
        <v>64</v>
      </c>
      <c r="D2" s="6" t="s">
        <v>65</v>
      </c>
      <c r="E2" s="6" t="s">
        <v>66</v>
      </c>
      <c r="F2" s="22" t="s">
        <v>67</v>
      </c>
      <c r="G2" s="22"/>
      <c r="H2" s="22"/>
      <c r="I2" s="22"/>
      <c r="J2" s="22"/>
      <c r="K2" s="6" t="s">
        <v>68</v>
      </c>
      <c r="L2" s="6" t="s">
        <v>69</v>
      </c>
      <c r="M2" s="6" t="s">
        <v>11</v>
      </c>
    </row>
    <row r="3" ht="35" customHeight="1" spans="1:13">
      <c r="A3" s="5"/>
      <c r="B3" s="5"/>
      <c r="C3" s="6"/>
      <c r="D3" s="6"/>
      <c r="E3" s="6"/>
      <c r="F3" s="23" t="s">
        <v>70</v>
      </c>
      <c r="G3" s="23" t="s">
        <v>71</v>
      </c>
      <c r="H3" s="23" t="s">
        <v>72</v>
      </c>
      <c r="I3" s="23" t="s">
        <v>73</v>
      </c>
      <c r="J3" s="23" t="s">
        <v>74</v>
      </c>
      <c r="K3" s="6"/>
      <c r="L3" s="6"/>
      <c r="M3" s="6"/>
    </row>
    <row r="4" ht="31" customHeight="1" spans="1:13">
      <c r="A4" s="7">
        <f t="shared" ref="A4:A11" si="0">ROW()-3</f>
        <v>1</v>
      </c>
      <c r="B4" s="8" t="s">
        <v>75</v>
      </c>
      <c r="C4" s="9" t="s">
        <v>76</v>
      </c>
      <c r="D4" s="10">
        <v>20</v>
      </c>
      <c r="E4" s="11">
        <v>24</v>
      </c>
      <c r="F4" s="11">
        <v>1050</v>
      </c>
      <c r="G4" s="11">
        <v>980</v>
      </c>
      <c r="H4" s="11">
        <v>1000</v>
      </c>
      <c r="I4" s="11"/>
      <c r="J4" s="11"/>
      <c r="K4" s="26"/>
      <c r="L4" s="9">
        <f t="shared" ref="L4:L11" si="1">D4*E4*K4</f>
        <v>0</v>
      </c>
      <c r="M4" s="16"/>
    </row>
    <row r="5" ht="31" customHeight="1" spans="1:13">
      <c r="A5" s="7">
        <f t="shared" si="0"/>
        <v>2</v>
      </c>
      <c r="B5" s="8" t="s">
        <v>75</v>
      </c>
      <c r="C5" s="9" t="s">
        <v>76</v>
      </c>
      <c r="D5" s="10">
        <v>1</v>
      </c>
      <c r="E5" s="11">
        <v>23</v>
      </c>
      <c r="F5" s="11">
        <v>1050</v>
      </c>
      <c r="G5" s="11">
        <v>980</v>
      </c>
      <c r="H5" s="11">
        <v>1000</v>
      </c>
      <c r="I5" s="11"/>
      <c r="J5" s="11"/>
      <c r="K5" s="26"/>
      <c r="L5" s="9">
        <f t="shared" si="1"/>
        <v>0</v>
      </c>
      <c r="M5" s="16"/>
    </row>
    <row r="6" ht="31" customHeight="1" spans="1:13">
      <c r="A6" s="7">
        <f t="shared" si="0"/>
        <v>3</v>
      </c>
      <c r="B6" s="12" t="s">
        <v>77</v>
      </c>
      <c r="C6" s="12" t="s">
        <v>76</v>
      </c>
      <c r="D6" s="10">
        <v>209</v>
      </c>
      <c r="E6" s="11">
        <v>24</v>
      </c>
      <c r="F6" s="11">
        <v>210</v>
      </c>
      <c r="G6" s="11">
        <v>220</v>
      </c>
      <c r="H6" s="11">
        <v>200</v>
      </c>
      <c r="I6" s="11"/>
      <c r="J6" s="11"/>
      <c r="K6" s="26"/>
      <c r="L6" s="9">
        <f t="shared" si="1"/>
        <v>0</v>
      </c>
      <c r="M6" s="16"/>
    </row>
    <row r="7" ht="31" customHeight="1" spans="1:13">
      <c r="A7" s="7">
        <f t="shared" si="0"/>
        <v>4</v>
      </c>
      <c r="B7" s="12" t="s">
        <v>77</v>
      </c>
      <c r="C7" s="12" t="s">
        <v>76</v>
      </c>
      <c r="D7" s="10">
        <v>21</v>
      </c>
      <c r="E7" s="11">
        <v>23</v>
      </c>
      <c r="F7" s="11">
        <v>210</v>
      </c>
      <c r="G7" s="11">
        <v>220</v>
      </c>
      <c r="H7" s="11">
        <v>200</v>
      </c>
      <c r="I7" s="11"/>
      <c r="J7" s="11"/>
      <c r="K7" s="26"/>
      <c r="L7" s="9">
        <f t="shared" si="1"/>
        <v>0</v>
      </c>
      <c r="M7" s="16"/>
    </row>
    <row r="8" ht="31" customHeight="1" spans="1:13">
      <c r="A8" s="7">
        <f t="shared" si="0"/>
        <v>5</v>
      </c>
      <c r="B8" s="12" t="s">
        <v>77</v>
      </c>
      <c r="C8" s="12" t="s">
        <v>76</v>
      </c>
      <c r="D8" s="10">
        <v>9</v>
      </c>
      <c r="E8" s="11">
        <v>19</v>
      </c>
      <c r="F8" s="11">
        <v>210</v>
      </c>
      <c r="G8" s="11">
        <v>220</v>
      </c>
      <c r="H8" s="11">
        <v>200</v>
      </c>
      <c r="I8" s="11"/>
      <c r="J8" s="11"/>
      <c r="K8" s="26"/>
      <c r="L8" s="9">
        <f t="shared" si="1"/>
        <v>0</v>
      </c>
      <c r="M8" s="16"/>
    </row>
    <row r="9" ht="31" customHeight="1" spans="1:13">
      <c r="A9" s="7">
        <f t="shared" si="0"/>
        <v>6</v>
      </c>
      <c r="B9" s="12" t="s">
        <v>77</v>
      </c>
      <c r="C9" s="12" t="s">
        <v>76</v>
      </c>
      <c r="D9" s="10">
        <v>20</v>
      </c>
      <c r="E9" s="11">
        <v>11</v>
      </c>
      <c r="F9" s="11">
        <v>210</v>
      </c>
      <c r="G9" s="11">
        <v>220</v>
      </c>
      <c r="H9" s="11">
        <v>200</v>
      </c>
      <c r="I9" s="11"/>
      <c r="J9" s="11"/>
      <c r="K9" s="26"/>
      <c r="L9" s="9">
        <f t="shared" si="1"/>
        <v>0</v>
      </c>
      <c r="M9" s="16"/>
    </row>
    <row r="10" ht="31" customHeight="1" spans="1:13">
      <c r="A10" s="7">
        <f t="shared" si="0"/>
        <v>7</v>
      </c>
      <c r="B10" s="12" t="s">
        <v>78</v>
      </c>
      <c r="C10" s="12" t="s">
        <v>76</v>
      </c>
      <c r="D10" s="10">
        <v>17</v>
      </c>
      <c r="E10" s="11">
        <v>24</v>
      </c>
      <c r="F10" s="11">
        <v>210</v>
      </c>
      <c r="G10" s="11">
        <v>220</v>
      </c>
      <c r="H10" s="11">
        <v>200</v>
      </c>
      <c r="I10" s="11"/>
      <c r="J10" s="11"/>
      <c r="K10" s="26"/>
      <c r="L10" s="9">
        <f t="shared" si="1"/>
        <v>0</v>
      </c>
      <c r="M10" s="16"/>
    </row>
    <row r="11" ht="31" customHeight="1" spans="1:13">
      <c r="A11" s="7">
        <f t="shared" si="0"/>
        <v>8</v>
      </c>
      <c r="B11" s="12" t="s">
        <v>79</v>
      </c>
      <c r="C11" s="12" t="s">
        <v>76</v>
      </c>
      <c r="D11" s="10">
        <v>42</v>
      </c>
      <c r="E11" s="11">
        <v>24</v>
      </c>
      <c r="F11" s="11">
        <v>420</v>
      </c>
      <c r="G11" s="11">
        <v>400</v>
      </c>
      <c r="H11" s="11">
        <v>500</v>
      </c>
      <c r="I11" s="11"/>
      <c r="J11" s="11"/>
      <c r="K11" s="26"/>
      <c r="L11" s="9">
        <f t="shared" si="1"/>
        <v>0</v>
      </c>
      <c r="M11" s="16"/>
    </row>
    <row r="12" ht="31" customHeight="1" spans="1:13">
      <c r="A12" s="7">
        <f t="shared" ref="A12:A22" si="2">ROW()-3</f>
        <v>9</v>
      </c>
      <c r="B12" s="12" t="s">
        <v>80</v>
      </c>
      <c r="C12" s="12" t="s">
        <v>76</v>
      </c>
      <c r="D12" s="10">
        <v>12</v>
      </c>
      <c r="E12" s="11">
        <v>24</v>
      </c>
      <c r="F12" s="11">
        <v>350</v>
      </c>
      <c r="G12" s="11">
        <v>300</v>
      </c>
      <c r="H12" s="11">
        <v>300</v>
      </c>
      <c r="I12" s="11"/>
      <c r="J12" s="11"/>
      <c r="K12" s="26"/>
      <c r="L12" s="9">
        <f t="shared" ref="L12:L20" si="3">D12*E12*K12</f>
        <v>0</v>
      </c>
      <c r="M12" s="27" t="s">
        <v>81</v>
      </c>
    </row>
    <row r="13" ht="31" customHeight="1" spans="1:13">
      <c r="A13" s="7">
        <f t="shared" si="2"/>
        <v>10</v>
      </c>
      <c r="B13" s="12" t="s">
        <v>82</v>
      </c>
      <c r="C13" s="12" t="s">
        <v>83</v>
      </c>
      <c r="D13" s="12">
        <v>146</v>
      </c>
      <c r="E13" s="11">
        <v>24</v>
      </c>
      <c r="F13" s="11">
        <v>10</v>
      </c>
      <c r="G13" s="11">
        <v>15</v>
      </c>
      <c r="H13" s="11">
        <v>10</v>
      </c>
      <c r="I13" s="11"/>
      <c r="J13" s="11"/>
      <c r="K13" s="26"/>
      <c r="L13" s="9">
        <f t="shared" si="3"/>
        <v>0</v>
      </c>
      <c r="M13" s="27"/>
    </row>
    <row r="14" ht="31" customHeight="1" spans="1:13">
      <c r="A14" s="7">
        <f t="shared" si="2"/>
        <v>11</v>
      </c>
      <c r="B14" s="12" t="s">
        <v>84</v>
      </c>
      <c r="C14" s="12" t="s">
        <v>85</v>
      </c>
      <c r="D14" s="10">
        <v>84</v>
      </c>
      <c r="E14" s="11">
        <v>24</v>
      </c>
      <c r="F14" s="11" t="s">
        <v>86</v>
      </c>
      <c r="G14" s="11"/>
      <c r="H14" s="11"/>
      <c r="I14" s="11"/>
      <c r="J14" s="11"/>
      <c r="K14" s="26"/>
      <c r="L14" s="9">
        <f t="shared" si="3"/>
        <v>0</v>
      </c>
      <c r="M14" s="27" t="s">
        <v>87</v>
      </c>
    </row>
    <row r="15" ht="31" customHeight="1" spans="1:13">
      <c r="A15" s="7">
        <f t="shared" si="2"/>
        <v>12</v>
      </c>
      <c r="B15" s="12" t="s">
        <v>84</v>
      </c>
      <c r="C15" s="12" t="s">
        <v>85</v>
      </c>
      <c r="D15" s="10">
        <f>22</f>
        <v>22</v>
      </c>
      <c r="E15" s="11">
        <v>23</v>
      </c>
      <c r="F15" s="11" t="s">
        <v>86</v>
      </c>
      <c r="G15" s="11"/>
      <c r="H15" s="11"/>
      <c r="I15" s="11"/>
      <c r="J15" s="11"/>
      <c r="K15" s="26"/>
      <c r="L15" s="9">
        <f t="shared" si="3"/>
        <v>0</v>
      </c>
      <c r="M15" s="16"/>
    </row>
    <row r="16" ht="31" customHeight="1" spans="1:13">
      <c r="A16" s="7">
        <f t="shared" si="2"/>
        <v>13</v>
      </c>
      <c r="B16" s="12" t="s">
        <v>84</v>
      </c>
      <c r="C16" s="12" t="s">
        <v>85</v>
      </c>
      <c r="D16" s="10">
        <v>9</v>
      </c>
      <c r="E16" s="10">
        <v>19</v>
      </c>
      <c r="F16" s="10"/>
      <c r="G16" s="10"/>
      <c r="H16" s="10"/>
      <c r="I16" s="10"/>
      <c r="J16" s="10"/>
      <c r="K16" s="26"/>
      <c r="L16" s="9">
        <f t="shared" si="3"/>
        <v>0</v>
      </c>
      <c r="M16" s="9"/>
    </row>
    <row r="17" ht="31" customHeight="1" spans="1:13">
      <c r="A17" s="7">
        <f t="shared" si="2"/>
        <v>14</v>
      </c>
      <c r="B17" s="12" t="s">
        <v>84</v>
      </c>
      <c r="C17" s="12" t="s">
        <v>85</v>
      </c>
      <c r="D17" s="10">
        <f>15+3</f>
        <v>18</v>
      </c>
      <c r="E17" s="11">
        <v>11</v>
      </c>
      <c r="F17" s="11" t="s">
        <v>86</v>
      </c>
      <c r="G17" s="11"/>
      <c r="H17" s="11"/>
      <c r="I17" s="11"/>
      <c r="J17" s="11"/>
      <c r="K17" s="26"/>
      <c r="L17" s="9">
        <f t="shared" si="3"/>
        <v>0</v>
      </c>
      <c r="M17" s="16"/>
    </row>
    <row r="18" ht="31" customHeight="1" spans="1:13">
      <c r="A18" s="7">
        <f t="shared" si="2"/>
        <v>15</v>
      </c>
      <c r="B18" s="12" t="s">
        <v>88</v>
      </c>
      <c r="C18" s="12" t="s">
        <v>85</v>
      </c>
      <c r="D18" s="10">
        <v>7</v>
      </c>
      <c r="E18" s="11">
        <v>24</v>
      </c>
      <c r="F18" s="11" t="s">
        <v>86</v>
      </c>
      <c r="G18" s="11"/>
      <c r="H18" s="11"/>
      <c r="I18" s="11"/>
      <c r="J18" s="11"/>
      <c r="K18" s="26"/>
      <c r="L18" s="9">
        <f t="shared" si="3"/>
        <v>0</v>
      </c>
      <c r="M18" s="27" t="s">
        <v>89</v>
      </c>
    </row>
    <row r="19" ht="31" customHeight="1" spans="1:13">
      <c r="A19" s="7">
        <f t="shared" si="2"/>
        <v>16</v>
      </c>
      <c r="B19" s="14" t="s">
        <v>90</v>
      </c>
      <c r="C19" s="14" t="s">
        <v>85</v>
      </c>
      <c r="D19" s="9">
        <v>2</v>
      </c>
      <c r="E19" s="11">
        <v>24</v>
      </c>
      <c r="F19" s="11" t="s">
        <v>86</v>
      </c>
      <c r="G19" s="11"/>
      <c r="H19" s="11"/>
      <c r="I19" s="11"/>
      <c r="J19" s="11"/>
      <c r="K19" s="26"/>
      <c r="L19" s="9">
        <f t="shared" si="3"/>
        <v>0</v>
      </c>
      <c r="M19" s="16"/>
    </row>
    <row r="20" ht="31" customHeight="1" spans="1:13">
      <c r="A20" s="7">
        <f t="shared" si="2"/>
        <v>17</v>
      </c>
      <c r="B20" s="15" t="s">
        <v>91</v>
      </c>
      <c r="C20" s="15"/>
      <c r="D20" s="15"/>
      <c r="E20" s="15"/>
      <c r="F20" s="15"/>
      <c r="G20" s="15"/>
      <c r="H20" s="15"/>
      <c r="I20" s="15"/>
      <c r="J20" s="15"/>
      <c r="K20" s="18"/>
      <c r="L20" s="28">
        <f>SUM(L4:L19)</f>
        <v>0</v>
      </c>
      <c r="M20" s="21"/>
    </row>
    <row r="21" s="1" customFormat="1" ht="32" customHeight="1" spans="3:13">
      <c r="C21" s="2"/>
      <c r="D21" s="24" t="s">
        <v>92</v>
      </c>
      <c r="E21" s="25"/>
      <c r="F21" s="25"/>
      <c r="G21" s="25"/>
      <c r="H21" s="25"/>
      <c r="I21" s="25"/>
      <c r="J21" s="25"/>
      <c r="K21" s="25"/>
      <c r="L21" s="25"/>
      <c r="M21" s="25"/>
    </row>
    <row r="22" s="1" customFormat="1" ht="32" customHeight="1" spans="3:13">
      <c r="C22" s="2"/>
      <c r="D22" s="24" t="s">
        <v>93</v>
      </c>
      <c r="E22" s="25"/>
      <c r="F22" s="25"/>
      <c r="G22" s="25"/>
      <c r="H22" s="25"/>
      <c r="I22" s="25"/>
      <c r="J22" s="25"/>
      <c r="K22" s="25"/>
      <c r="L22" s="25"/>
      <c r="M22" s="25"/>
    </row>
    <row r="23" s="1" customFormat="1" ht="32" customHeight="1" spans="3:13">
      <c r="C23" s="2"/>
      <c r="D23" s="24" t="s">
        <v>94</v>
      </c>
      <c r="E23" s="25"/>
      <c r="F23" s="25"/>
      <c r="G23" s="25"/>
      <c r="H23" s="25"/>
      <c r="I23" s="25"/>
      <c r="J23" s="25"/>
      <c r="K23" s="25"/>
      <c r="L23" s="25"/>
      <c r="M23" s="25"/>
    </row>
  </sheetData>
  <sheetProtection algorithmName="SHA-512" hashValue="ycpausNwkQCBHTVxTiNviW2BiRszf7G/miAqahr0QWlgXwY3c3Oxsf4Ev4U13pr0oiE7I+KtGzgFnaK0G3t3Zg==" saltValue="890cXszC7crkegnOY9fJAA==" spinCount="100000" sheet="1" objects="1"/>
  <mergeCells count="19">
    <mergeCell ref="A1:M1"/>
    <mergeCell ref="F2:J2"/>
    <mergeCell ref="F14:J14"/>
    <mergeCell ref="F15:J15"/>
    <mergeCell ref="F17:J17"/>
    <mergeCell ref="F18:J18"/>
    <mergeCell ref="F19:J19"/>
    <mergeCell ref="B20:J20"/>
    <mergeCell ref="D21:M21"/>
    <mergeCell ref="D22:M22"/>
    <mergeCell ref="D23:M23"/>
    <mergeCell ref="A2:A3"/>
    <mergeCell ref="B2:B3"/>
    <mergeCell ref="C2:C3"/>
    <mergeCell ref="D2:D3"/>
    <mergeCell ref="E2:E3"/>
    <mergeCell ref="K2:K3"/>
    <mergeCell ref="L2:L3"/>
    <mergeCell ref="M2:M3"/>
  </mergeCells>
  <printOptions horizontalCentered="1"/>
  <pageMargins left="0.739583333333333" right="0.739583333333333" top="0.739583333333333" bottom="0.739583333333333" header="0.298611111111111" footer="0.298611111111111"/>
  <pageSetup paperSize="9" scale="8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2"/>
  <sheetViews>
    <sheetView view="pageBreakPreview" zoomScale="80" zoomScaleNormal="70" workbookViewId="0">
      <selection activeCell="W14" sqref="W14"/>
    </sheetView>
  </sheetViews>
  <sheetFormatPr defaultColWidth="9.125" defaultRowHeight="12.75"/>
  <cols>
    <col min="1" max="1" width="7.375" style="1" customWidth="1"/>
    <col min="2" max="2" width="20.775" style="1" customWidth="1"/>
    <col min="3" max="3" width="7.875" style="2" customWidth="1"/>
    <col min="4" max="4" width="8.25" style="3" customWidth="1"/>
    <col min="5" max="5" width="9.05" style="3" customWidth="1"/>
    <col min="6" max="10" width="10.975" style="3" hidden="1" customWidth="1"/>
    <col min="11" max="11" width="10.975" style="3" customWidth="1"/>
    <col min="12" max="12" width="15.5916666666667" style="1" customWidth="1"/>
    <col min="13" max="13" width="17.25" style="1" customWidth="1"/>
    <col min="14" max="16384" width="9.125" style="1"/>
  </cols>
  <sheetData>
    <row r="1" ht="42" customHeight="1" spans="1:13">
      <c r="A1" s="4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:13">
      <c r="A2" s="5" t="s">
        <v>62</v>
      </c>
      <c r="B2" s="5" t="s">
        <v>63</v>
      </c>
      <c r="C2" s="6" t="s">
        <v>64</v>
      </c>
      <c r="D2" s="6" t="s">
        <v>65</v>
      </c>
      <c r="E2" s="6" t="s">
        <v>66</v>
      </c>
      <c r="F2" s="22" t="s">
        <v>67</v>
      </c>
      <c r="G2" s="22"/>
      <c r="H2" s="22"/>
      <c r="I2" s="22"/>
      <c r="J2" s="22"/>
      <c r="K2" s="6" t="s">
        <v>68</v>
      </c>
      <c r="L2" s="6" t="s">
        <v>69</v>
      </c>
      <c r="M2" s="6" t="s">
        <v>11</v>
      </c>
    </row>
    <row r="3" ht="35" customHeight="1" spans="1:13">
      <c r="A3" s="5"/>
      <c r="B3" s="5"/>
      <c r="C3" s="6"/>
      <c r="D3" s="6"/>
      <c r="E3" s="6"/>
      <c r="F3" s="23" t="s">
        <v>70</v>
      </c>
      <c r="G3" s="23" t="s">
        <v>71</v>
      </c>
      <c r="H3" s="23" t="s">
        <v>72</v>
      </c>
      <c r="I3" s="23" t="s">
        <v>73</v>
      </c>
      <c r="J3" s="23" t="s">
        <v>74</v>
      </c>
      <c r="K3" s="6"/>
      <c r="L3" s="6"/>
      <c r="M3" s="6"/>
    </row>
    <row r="4" ht="31" customHeight="1" spans="1:13">
      <c r="A4" s="7">
        <f t="shared" ref="A4:A9" si="0">ROW()-3</f>
        <v>1</v>
      </c>
      <c r="B4" s="8" t="s">
        <v>75</v>
      </c>
      <c r="C4" s="9" t="s">
        <v>76</v>
      </c>
      <c r="D4" s="10">
        <v>20</v>
      </c>
      <c r="E4" s="11">
        <v>24</v>
      </c>
      <c r="F4" s="11">
        <v>1050</v>
      </c>
      <c r="G4" s="11">
        <v>980</v>
      </c>
      <c r="H4" s="11">
        <v>1000</v>
      </c>
      <c r="I4" s="11"/>
      <c r="J4" s="11"/>
      <c r="K4" s="26"/>
      <c r="L4" s="9">
        <f t="shared" ref="L4:L9" si="1">D4*E4*K4</f>
        <v>0</v>
      </c>
      <c r="M4" s="16"/>
    </row>
    <row r="5" ht="31" customHeight="1" spans="1:13">
      <c r="A5" s="7">
        <f t="shared" si="0"/>
        <v>2</v>
      </c>
      <c r="B5" s="8" t="s">
        <v>75</v>
      </c>
      <c r="C5" s="9" t="s">
        <v>76</v>
      </c>
      <c r="D5" s="10">
        <v>3</v>
      </c>
      <c r="E5" s="11">
        <v>23</v>
      </c>
      <c r="F5" s="11">
        <v>1050</v>
      </c>
      <c r="G5" s="11">
        <v>980</v>
      </c>
      <c r="H5" s="11">
        <v>1000</v>
      </c>
      <c r="I5" s="11"/>
      <c r="J5" s="11"/>
      <c r="K5" s="26"/>
      <c r="L5" s="9">
        <f t="shared" si="1"/>
        <v>0</v>
      </c>
      <c r="M5" s="16"/>
    </row>
    <row r="6" ht="31" customHeight="1" spans="1:13">
      <c r="A6" s="7">
        <f t="shared" si="0"/>
        <v>3</v>
      </c>
      <c r="B6" s="8" t="s">
        <v>75</v>
      </c>
      <c r="C6" s="10" t="s">
        <v>76</v>
      </c>
      <c r="D6" s="10">
        <v>1</v>
      </c>
      <c r="E6" s="11">
        <v>11</v>
      </c>
      <c r="F6" s="11">
        <v>1050</v>
      </c>
      <c r="G6" s="11">
        <v>980</v>
      </c>
      <c r="H6" s="11">
        <v>1000</v>
      </c>
      <c r="I6" s="11"/>
      <c r="J6" s="11"/>
      <c r="K6" s="26"/>
      <c r="L6" s="9">
        <f t="shared" si="1"/>
        <v>0</v>
      </c>
      <c r="M6" s="16"/>
    </row>
    <row r="7" ht="31" customHeight="1" spans="1:13">
      <c r="A7" s="7">
        <f t="shared" si="0"/>
        <v>4</v>
      </c>
      <c r="B7" s="12" t="s">
        <v>77</v>
      </c>
      <c r="C7" s="12" t="s">
        <v>76</v>
      </c>
      <c r="D7" s="10">
        <v>123</v>
      </c>
      <c r="E7" s="11">
        <v>24</v>
      </c>
      <c r="F7" s="11">
        <v>210</v>
      </c>
      <c r="G7" s="11">
        <v>220</v>
      </c>
      <c r="H7" s="11">
        <v>200</v>
      </c>
      <c r="I7" s="11"/>
      <c r="J7" s="11"/>
      <c r="K7" s="26"/>
      <c r="L7" s="9">
        <f t="shared" si="1"/>
        <v>0</v>
      </c>
      <c r="M7" s="16"/>
    </row>
    <row r="8" ht="31" customHeight="1" spans="1:13">
      <c r="A8" s="7">
        <f t="shared" si="0"/>
        <v>5</v>
      </c>
      <c r="B8" s="12" t="s">
        <v>77</v>
      </c>
      <c r="C8" s="12" t="s">
        <v>76</v>
      </c>
      <c r="D8" s="10">
        <v>18</v>
      </c>
      <c r="E8" s="11">
        <v>23</v>
      </c>
      <c r="F8" s="11">
        <v>210</v>
      </c>
      <c r="G8" s="11">
        <v>220</v>
      </c>
      <c r="H8" s="11">
        <v>200</v>
      </c>
      <c r="I8" s="11"/>
      <c r="J8" s="11"/>
      <c r="K8" s="26"/>
      <c r="L8" s="9">
        <f t="shared" si="1"/>
        <v>0</v>
      </c>
      <c r="M8" s="16"/>
    </row>
    <row r="9" ht="31" customHeight="1" spans="1:13">
      <c r="A9" s="7">
        <f t="shared" si="0"/>
        <v>6</v>
      </c>
      <c r="B9" s="12" t="s">
        <v>77</v>
      </c>
      <c r="C9" s="12" t="s">
        <v>76</v>
      </c>
      <c r="D9" s="10">
        <v>23</v>
      </c>
      <c r="E9" s="11">
        <v>11</v>
      </c>
      <c r="F9" s="11">
        <v>210</v>
      </c>
      <c r="G9" s="11">
        <v>220</v>
      </c>
      <c r="H9" s="11">
        <v>200</v>
      </c>
      <c r="I9" s="11"/>
      <c r="J9" s="11"/>
      <c r="K9" s="26"/>
      <c r="L9" s="9">
        <f t="shared" si="1"/>
        <v>0</v>
      </c>
      <c r="M9" s="16"/>
    </row>
    <row r="10" ht="31" customHeight="1" spans="1:13">
      <c r="A10" s="7">
        <f t="shared" ref="A10:A23" si="2">ROW()-3</f>
        <v>7</v>
      </c>
      <c r="B10" s="12" t="s">
        <v>78</v>
      </c>
      <c r="C10" s="12" t="s">
        <v>76</v>
      </c>
      <c r="D10" s="10">
        <v>19</v>
      </c>
      <c r="E10" s="11">
        <v>24</v>
      </c>
      <c r="F10" s="11">
        <v>210</v>
      </c>
      <c r="G10" s="11">
        <v>220</v>
      </c>
      <c r="H10" s="11">
        <v>200</v>
      </c>
      <c r="I10" s="11"/>
      <c r="J10" s="11"/>
      <c r="K10" s="26"/>
      <c r="L10" s="9">
        <f t="shared" ref="L10:L21" si="3">D10*E10*K10</f>
        <v>0</v>
      </c>
      <c r="M10" s="16"/>
    </row>
    <row r="11" ht="31" customHeight="1" spans="1:13">
      <c r="A11" s="7">
        <f t="shared" si="2"/>
        <v>8</v>
      </c>
      <c r="B11" s="12" t="s">
        <v>79</v>
      </c>
      <c r="C11" s="12" t="s">
        <v>76</v>
      </c>
      <c r="D11" s="10">
        <v>12</v>
      </c>
      <c r="E11" s="11">
        <v>24</v>
      </c>
      <c r="F11" s="11">
        <v>420</v>
      </c>
      <c r="G11" s="11">
        <v>400</v>
      </c>
      <c r="H11" s="11">
        <v>500</v>
      </c>
      <c r="I11" s="11"/>
      <c r="J11" s="11"/>
      <c r="K11" s="26"/>
      <c r="L11" s="9">
        <f t="shared" si="3"/>
        <v>0</v>
      </c>
      <c r="M11" s="16"/>
    </row>
    <row r="12" ht="31" customHeight="1" spans="1:13">
      <c r="A12" s="7">
        <f t="shared" si="2"/>
        <v>9</v>
      </c>
      <c r="B12" s="12" t="s">
        <v>79</v>
      </c>
      <c r="C12" s="12" t="s">
        <v>76</v>
      </c>
      <c r="D12" s="10">
        <v>1</v>
      </c>
      <c r="E12" s="11">
        <v>23</v>
      </c>
      <c r="F12" s="11">
        <v>420</v>
      </c>
      <c r="G12" s="11">
        <v>400</v>
      </c>
      <c r="H12" s="11">
        <v>500</v>
      </c>
      <c r="I12" s="11"/>
      <c r="J12" s="11"/>
      <c r="K12" s="26"/>
      <c r="L12" s="9">
        <f t="shared" si="3"/>
        <v>0</v>
      </c>
      <c r="M12" s="16"/>
    </row>
    <row r="13" ht="31" customHeight="1" spans="1:13">
      <c r="A13" s="7">
        <f t="shared" si="2"/>
        <v>10</v>
      </c>
      <c r="B13" s="12" t="s">
        <v>80</v>
      </c>
      <c r="C13" s="12" t="s">
        <v>76</v>
      </c>
      <c r="D13" s="10">
        <v>5</v>
      </c>
      <c r="E13" s="11">
        <v>24</v>
      </c>
      <c r="F13" s="11">
        <v>350</v>
      </c>
      <c r="G13" s="11">
        <v>300</v>
      </c>
      <c r="H13" s="11">
        <v>300</v>
      </c>
      <c r="I13" s="11"/>
      <c r="J13" s="11"/>
      <c r="K13" s="26"/>
      <c r="L13" s="9">
        <f t="shared" si="3"/>
        <v>0</v>
      </c>
      <c r="M13" s="27" t="s">
        <v>81</v>
      </c>
    </row>
    <row r="14" ht="31" customHeight="1" spans="1:13">
      <c r="A14" s="7">
        <f t="shared" si="2"/>
        <v>11</v>
      </c>
      <c r="B14" s="12" t="s">
        <v>82</v>
      </c>
      <c r="C14" s="12" t="s">
        <v>83</v>
      </c>
      <c r="D14" s="12">
        <v>107</v>
      </c>
      <c r="E14" s="11">
        <v>24</v>
      </c>
      <c r="F14" s="11">
        <v>10</v>
      </c>
      <c r="G14" s="11">
        <v>15</v>
      </c>
      <c r="H14" s="11">
        <v>10</v>
      </c>
      <c r="I14" s="11"/>
      <c r="J14" s="11"/>
      <c r="K14" s="26"/>
      <c r="L14" s="9">
        <f t="shared" si="3"/>
        <v>0</v>
      </c>
      <c r="M14" s="27"/>
    </row>
    <row r="15" ht="31" customHeight="1" spans="1:13">
      <c r="A15" s="7">
        <f t="shared" si="2"/>
        <v>12</v>
      </c>
      <c r="B15" s="12" t="s">
        <v>84</v>
      </c>
      <c r="C15" s="12" t="s">
        <v>85</v>
      </c>
      <c r="D15" s="10">
        <f>6+9+28+7+22+25+4</f>
        <v>101</v>
      </c>
      <c r="E15" s="11">
        <v>24</v>
      </c>
      <c r="F15" s="11" t="s">
        <v>86</v>
      </c>
      <c r="G15" s="11"/>
      <c r="H15" s="11"/>
      <c r="I15" s="11"/>
      <c r="J15" s="11"/>
      <c r="K15" s="26"/>
      <c r="L15" s="9">
        <f t="shared" si="3"/>
        <v>0</v>
      </c>
      <c r="M15" s="27" t="s">
        <v>87</v>
      </c>
    </row>
    <row r="16" ht="31" customHeight="1" spans="1:13">
      <c r="A16" s="7">
        <f t="shared" si="2"/>
        <v>13</v>
      </c>
      <c r="B16" s="12" t="s">
        <v>84</v>
      </c>
      <c r="C16" s="12" t="s">
        <v>85</v>
      </c>
      <c r="D16" s="10">
        <v>22</v>
      </c>
      <c r="E16" s="11">
        <v>23</v>
      </c>
      <c r="F16" s="11" t="s">
        <v>86</v>
      </c>
      <c r="G16" s="11"/>
      <c r="H16" s="11"/>
      <c r="I16" s="11"/>
      <c r="J16" s="11"/>
      <c r="K16" s="26"/>
      <c r="L16" s="9">
        <f t="shared" si="3"/>
        <v>0</v>
      </c>
      <c r="M16" s="16"/>
    </row>
    <row r="17" ht="31" customHeight="1" spans="1:13">
      <c r="A17" s="7">
        <f t="shared" si="2"/>
        <v>14</v>
      </c>
      <c r="B17" s="12" t="s">
        <v>84</v>
      </c>
      <c r="C17" s="12" t="s">
        <v>85</v>
      </c>
      <c r="D17" s="10">
        <f>14+10</f>
        <v>24</v>
      </c>
      <c r="E17" s="11">
        <v>11</v>
      </c>
      <c r="F17" s="11" t="s">
        <v>86</v>
      </c>
      <c r="G17" s="11"/>
      <c r="H17" s="11"/>
      <c r="I17" s="11"/>
      <c r="J17" s="11"/>
      <c r="K17" s="26"/>
      <c r="L17" s="9">
        <f t="shared" si="3"/>
        <v>0</v>
      </c>
      <c r="M17" s="16"/>
    </row>
    <row r="18" ht="31" customHeight="1" spans="1:13">
      <c r="A18" s="7">
        <f t="shared" si="2"/>
        <v>15</v>
      </c>
      <c r="B18" s="12" t="s">
        <v>88</v>
      </c>
      <c r="C18" s="12" t="s">
        <v>85</v>
      </c>
      <c r="D18" s="10">
        <v>3</v>
      </c>
      <c r="E18" s="11">
        <v>24</v>
      </c>
      <c r="F18" s="11" t="s">
        <v>86</v>
      </c>
      <c r="G18" s="11"/>
      <c r="H18" s="11"/>
      <c r="I18" s="11"/>
      <c r="J18" s="11"/>
      <c r="K18" s="26"/>
      <c r="L18" s="9">
        <f t="shared" si="3"/>
        <v>0</v>
      </c>
      <c r="M18" s="27" t="s">
        <v>89</v>
      </c>
    </row>
    <row r="19" ht="31" customHeight="1" spans="1:13">
      <c r="A19" s="7">
        <f t="shared" si="2"/>
        <v>16</v>
      </c>
      <c r="B19" s="15" t="s">
        <v>91</v>
      </c>
      <c r="C19" s="15"/>
      <c r="D19" s="15"/>
      <c r="E19" s="15"/>
      <c r="F19" s="15"/>
      <c r="G19" s="15"/>
      <c r="H19" s="15"/>
      <c r="I19" s="15"/>
      <c r="J19" s="15"/>
      <c r="K19" s="18"/>
      <c r="L19" s="28">
        <f>SUM(L4:L18)</f>
        <v>0</v>
      </c>
      <c r="M19" s="21"/>
    </row>
    <row r="20" s="1" customFormat="1" ht="32" customHeight="1" spans="3:13">
      <c r="C20" s="2"/>
      <c r="D20" s="24" t="s">
        <v>92</v>
      </c>
      <c r="E20" s="25"/>
      <c r="F20" s="25"/>
      <c r="G20" s="25"/>
      <c r="H20" s="25"/>
      <c r="I20" s="25"/>
      <c r="J20" s="25"/>
      <c r="K20" s="25"/>
      <c r="L20" s="25"/>
      <c r="M20" s="25"/>
    </row>
    <row r="21" s="1" customFormat="1" ht="32" customHeight="1" spans="3:13">
      <c r="C21" s="2"/>
      <c r="D21" s="24" t="s">
        <v>93</v>
      </c>
      <c r="E21" s="25"/>
      <c r="F21" s="25"/>
      <c r="G21" s="25"/>
      <c r="H21" s="25"/>
      <c r="I21" s="25"/>
      <c r="J21" s="25"/>
      <c r="K21" s="25"/>
      <c r="L21" s="25"/>
      <c r="M21" s="25"/>
    </row>
    <row r="22" s="1" customFormat="1" ht="32" customHeight="1" spans="3:13">
      <c r="C22" s="2"/>
      <c r="D22" s="24" t="s">
        <v>94</v>
      </c>
      <c r="E22" s="25"/>
      <c r="F22" s="25"/>
      <c r="G22" s="25"/>
      <c r="H22" s="25"/>
      <c r="I22" s="25"/>
      <c r="J22" s="25"/>
      <c r="K22" s="25"/>
      <c r="L22" s="25"/>
      <c r="M22" s="25"/>
    </row>
  </sheetData>
  <sheetProtection algorithmName="SHA-512" hashValue="4BrQrqkf21PYQEkICVf6NobgSBRFpa+jhBXa7A9GP3QRv5eoLls0rBQqEiJTsLntpl+dSAlTjhGfs+FZj+ZEww==" saltValue="UoRVPcRa+qZe9n/JPfSAow==" spinCount="100000" sheet="1" objects="1"/>
  <mergeCells count="18">
    <mergeCell ref="A1:M1"/>
    <mergeCell ref="F2:J2"/>
    <mergeCell ref="F15:J15"/>
    <mergeCell ref="F16:J16"/>
    <mergeCell ref="F17:J17"/>
    <mergeCell ref="F18:J18"/>
    <mergeCell ref="B19:J19"/>
    <mergeCell ref="D20:M20"/>
    <mergeCell ref="D21:M21"/>
    <mergeCell ref="D22:M22"/>
    <mergeCell ref="A2:A3"/>
    <mergeCell ref="B2:B3"/>
    <mergeCell ref="C2:C3"/>
    <mergeCell ref="D2:D3"/>
    <mergeCell ref="E2:E3"/>
    <mergeCell ref="K2:K3"/>
    <mergeCell ref="L2:L3"/>
    <mergeCell ref="M2:M3"/>
  </mergeCells>
  <printOptions horizontalCentered="1"/>
  <pageMargins left="0.739583333333333" right="0.739583333333333" top="0.739583333333333" bottom="0.739583333333333" header="0.298611111111111" footer="0.298611111111111"/>
  <pageSetup paperSize="9" scale="8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6"/>
  <sheetViews>
    <sheetView tabSelected="1" view="pageBreakPreview" zoomScale="80" zoomScaleNormal="70" workbookViewId="0">
      <selection activeCell="U19" sqref="U19"/>
    </sheetView>
  </sheetViews>
  <sheetFormatPr defaultColWidth="9.125" defaultRowHeight="12.75"/>
  <cols>
    <col min="1" max="1" width="7.375" style="1" customWidth="1"/>
    <col min="2" max="2" width="20.775" style="1" customWidth="1"/>
    <col min="3" max="3" width="7.875" style="2" customWidth="1"/>
    <col min="4" max="4" width="8.25" style="3" customWidth="1"/>
    <col min="5" max="5" width="9.05" style="3" customWidth="1"/>
    <col min="6" max="10" width="10.975" style="3" hidden="1" customWidth="1"/>
    <col min="11" max="11" width="10.975" style="3" customWidth="1"/>
    <col min="12" max="12" width="17.5" style="1" customWidth="1"/>
    <col min="13" max="13" width="12.9666666666667" style="1" customWidth="1"/>
    <col min="14" max="16384" width="9.125" style="1"/>
  </cols>
  <sheetData>
    <row r="1" ht="42" customHeight="1" spans="1:13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:13">
      <c r="A2" s="5" t="s">
        <v>62</v>
      </c>
      <c r="B2" s="5" t="s">
        <v>63</v>
      </c>
      <c r="C2" s="6" t="s">
        <v>64</v>
      </c>
      <c r="D2" s="6" t="s">
        <v>65</v>
      </c>
      <c r="E2" s="6" t="s">
        <v>66</v>
      </c>
      <c r="F2" s="22" t="s">
        <v>67</v>
      </c>
      <c r="G2" s="22"/>
      <c r="H2" s="22"/>
      <c r="I2" s="22"/>
      <c r="J2" s="22"/>
      <c r="K2" s="6" t="s">
        <v>68</v>
      </c>
      <c r="L2" s="6" t="s">
        <v>69</v>
      </c>
      <c r="M2" s="6" t="s">
        <v>11</v>
      </c>
    </row>
    <row r="3" ht="35" customHeight="1" spans="1:13">
      <c r="A3" s="5"/>
      <c r="B3" s="5"/>
      <c r="C3" s="6"/>
      <c r="D3" s="6"/>
      <c r="E3" s="6"/>
      <c r="F3" s="23" t="s">
        <v>70</v>
      </c>
      <c r="G3" s="23" t="s">
        <v>71</v>
      </c>
      <c r="H3" s="23" t="s">
        <v>72</v>
      </c>
      <c r="I3" s="23" t="s">
        <v>73</v>
      </c>
      <c r="J3" s="23" t="s">
        <v>74</v>
      </c>
      <c r="K3" s="6"/>
      <c r="L3" s="6"/>
      <c r="M3" s="6"/>
    </row>
    <row r="4" ht="31" customHeight="1" spans="1:13">
      <c r="A4" s="7">
        <f>ROW()-3</f>
        <v>1</v>
      </c>
      <c r="B4" s="8" t="s">
        <v>75</v>
      </c>
      <c r="C4" s="9" t="s">
        <v>76</v>
      </c>
      <c r="D4" s="10">
        <v>21</v>
      </c>
      <c r="E4" s="11">
        <v>24</v>
      </c>
      <c r="F4" s="11">
        <v>1050</v>
      </c>
      <c r="G4" s="11">
        <v>980</v>
      </c>
      <c r="H4" s="11">
        <v>1000</v>
      </c>
      <c r="I4" s="11"/>
      <c r="J4" s="11"/>
      <c r="K4" s="26"/>
      <c r="L4" s="9">
        <f>D4*E4*K4</f>
        <v>0</v>
      </c>
      <c r="M4" s="16"/>
    </row>
    <row r="5" ht="31" customHeight="1" spans="1:13">
      <c r="A5" s="7">
        <f>ROW()-3</f>
        <v>2</v>
      </c>
      <c r="B5" s="8" t="s">
        <v>75</v>
      </c>
      <c r="C5" s="9" t="s">
        <v>76</v>
      </c>
      <c r="D5" s="10">
        <v>1</v>
      </c>
      <c r="E5" s="11">
        <v>23</v>
      </c>
      <c r="F5" s="11">
        <v>1050</v>
      </c>
      <c r="G5" s="11">
        <v>980</v>
      </c>
      <c r="H5" s="11">
        <v>1000</v>
      </c>
      <c r="I5" s="11"/>
      <c r="J5" s="11"/>
      <c r="K5" s="26"/>
      <c r="L5" s="9">
        <f>D5*E5*K5</f>
        <v>0</v>
      </c>
      <c r="M5" s="16"/>
    </row>
    <row r="6" ht="31" customHeight="1" spans="1:13">
      <c r="A6" s="7">
        <f>ROW()-3</f>
        <v>3</v>
      </c>
      <c r="B6" s="8" t="s">
        <v>75</v>
      </c>
      <c r="C6" s="10" t="s">
        <v>76</v>
      </c>
      <c r="D6" s="10">
        <v>3</v>
      </c>
      <c r="E6" s="11">
        <v>11</v>
      </c>
      <c r="F6" s="11">
        <v>1050</v>
      </c>
      <c r="G6" s="11">
        <v>980</v>
      </c>
      <c r="H6" s="11">
        <v>1000</v>
      </c>
      <c r="I6" s="11"/>
      <c r="J6" s="11"/>
      <c r="K6" s="26"/>
      <c r="L6" s="9">
        <f>D6*E6*K6</f>
        <v>0</v>
      </c>
      <c r="M6" s="16"/>
    </row>
    <row r="7" ht="31" customHeight="1" spans="1:13">
      <c r="A7" s="7">
        <f>ROW()-3</f>
        <v>4</v>
      </c>
      <c r="B7" s="12" t="s">
        <v>77</v>
      </c>
      <c r="C7" s="12" t="s">
        <v>76</v>
      </c>
      <c r="D7" s="10">
        <v>124</v>
      </c>
      <c r="E7" s="11">
        <v>24</v>
      </c>
      <c r="F7" s="11">
        <v>210</v>
      </c>
      <c r="G7" s="11">
        <v>220</v>
      </c>
      <c r="H7" s="11">
        <v>200</v>
      </c>
      <c r="I7" s="11"/>
      <c r="J7" s="11"/>
      <c r="K7" s="26"/>
      <c r="L7" s="9">
        <f>D7*E7*K7</f>
        <v>0</v>
      </c>
      <c r="M7" s="16"/>
    </row>
    <row r="8" ht="31" customHeight="1" spans="1:13">
      <c r="A8" s="7">
        <f>ROW()-3</f>
        <v>5</v>
      </c>
      <c r="B8" s="12" t="s">
        <v>77</v>
      </c>
      <c r="C8" s="12" t="s">
        <v>76</v>
      </c>
      <c r="D8" s="10">
        <v>17</v>
      </c>
      <c r="E8" s="11">
        <v>23</v>
      </c>
      <c r="F8" s="11">
        <v>210</v>
      </c>
      <c r="G8" s="11">
        <v>220</v>
      </c>
      <c r="H8" s="11">
        <v>200</v>
      </c>
      <c r="I8" s="11"/>
      <c r="J8" s="11"/>
      <c r="K8" s="26"/>
      <c r="L8" s="9">
        <f>D8*E8*K8</f>
        <v>0</v>
      </c>
      <c r="M8" s="16"/>
    </row>
    <row r="9" ht="31" customHeight="1" spans="1:13">
      <c r="A9" s="7">
        <f t="shared" ref="A9:A24" si="0">ROW()-3</f>
        <v>6</v>
      </c>
      <c r="B9" s="12" t="s">
        <v>77</v>
      </c>
      <c r="C9" s="12" t="s">
        <v>76</v>
      </c>
      <c r="D9" s="10">
        <v>15</v>
      </c>
      <c r="E9" s="11">
        <v>11</v>
      </c>
      <c r="F9" s="11">
        <v>210</v>
      </c>
      <c r="G9" s="11">
        <v>220</v>
      </c>
      <c r="H9" s="11">
        <v>200</v>
      </c>
      <c r="I9" s="11"/>
      <c r="J9" s="11"/>
      <c r="K9" s="26"/>
      <c r="L9" s="9">
        <f t="shared" ref="L9:L22" si="1">D9*E9*K9</f>
        <v>0</v>
      </c>
      <c r="M9" s="16"/>
    </row>
    <row r="10" ht="31" customHeight="1" spans="1:13">
      <c r="A10" s="7">
        <f t="shared" si="0"/>
        <v>7</v>
      </c>
      <c r="B10" s="12" t="s">
        <v>77</v>
      </c>
      <c r="C10" s="12" t="s">
        <v>76</v>
      </c>
      <c r="D10" s="10">
        <v>9</v>
      </c>
      <c r="E10" s="11">
        <v>6</v>
      </c>
      <c r="F10" s="11">
        <v>210</v>
      </c>
      <c r="G10" s="11">
        <v>220</v>
      </c>
      <c r="H10" s="11">
        <v>200</v>
      </c>
      <c r="I10" s="11"/>
      <c r="J10" s="11"/>
      <c r="K10" s="26"/>
      <c r="L10" s="9">
        <f t="shared" si="1"/>
        <v>0</v>
      </c>
      <c r="M10" s="16"/>
    </row>
    <row r="11" ht="31" customHeight="1" spans="1:13">
      <c r="A11" s="7">
        <f t="shared" si="0"/>
        <v>8</v>
      </c>
      <c r="B11" s="12" t="s">
        <v>78</v>
      </c>
      <c r="C11" s="12" t="s">
        <v>76</v>
      </c>
      <c r="D11" s="10">
        <v>8</v>
      </c>
      <c r="E11" s="11">
        <v>24</v>
      </c>
      <c r="F11" s="11">
        <v>210</v>
      </c>
      <c r="G11" s="11">
        <v>220</v>
      </c>
      <c r="H11" s="11">
        <v>200</v>
      </c>
      <c r="I11" s="11"/>
      <c r="J11" s="11"/>
      <c r="K11" s="26"/>
      <c r="L11" s="9">
        <f t="shared" si="1"/>
        <v>0</v>
      </c>
      <c r="M11" s="16"/>
    </row>
    <row r="12" ht="31" customHeight="1" spans="1:13">
      <c r="A12" s="7">
        <f t="shared" si="0"/>
        <v>9</v>
      </c>
      <c r="B12" s="12" t="s">
        <v>79</v>
      </c>
      <c r="C12" s="12" t="s">
        <v>76</v>
      </c>
      <c r="D12" s="10">
        <v>20</v>
      </c>
      <c r="E12" s="11">
        <v>24</v>
      </c>
      <c r="F12" s="11">
        <v>420</v>
      </c>
      <c r="G12" s="11">
        <v>400</v>
      </c>
      <c r="H12" s="11">
        <v>500</v>
      </c>
      <c r="I12" s="11"/>
      <c r="J12" s="11"/>
      <c r="K12" s="26"/>
      <c r="L12" s="9">
        <f t="shared" si="1"/>
        <v>0</v>
      </c>
      <c r="M12" s="16"/>
    </row>
    <row r="13" ht="31" customHeight="1" spans="1:13">
      <c r="A13" s="7">
        <f t="shared" si="0"/>
        <v>10</v>
      </c>
      <c r="B13" s="12" t="s">
        <v>79</v>
      </c>
      <c r="C13" s="12" t="s">
        <v>76</v>
      </c>
      <c r="D13" s="10">
        <v>1</v>
      </c>
      <c r="E13" s="11">
        <v>23</v>
      </c>
      <c r="F13" s="11">
        <v>420</v>
      </c>
      <c r="G13" s="11">
        <v>400</v>
      </c>
      <c r="H13" s="11">
        <v>500</v>
      </c>
      <c r="I13" s="11"/>
      <c r="J13" s="11"/>
      <c r="K13" s="26"/>
      <c r="L13" s="9">
        <f t="shared" si="1"/>
        <v>0</v>
      </c>
      <c r="M13" s="16"/>
    </row>
    <row r="14" ht="31" customHeight="1" spans="1:13">
      <c r="A14" s="7">
        <f t="shared" si="0"/>
        <v>11</v>
      </c>
      <c r="B14" s="12" t="s">
        <v>80</v>
      </c>
      <c r="C14" s="12" t="s">
        <v>76</v>
      </c>
      <c r="D14" s="10">
        <v>2</v>
      </c>
      <c r="E14" s="11">
        <v>24</v>
      </c>
      <c r="F14" s="11">
        <v>350</v>
      </c>
      <c r="G14" s="11">
        <v>300</v>
      </c>
      <c r="H14" s="11">
        <v>300</v>
      </c>
      <c r="I14" s="11"/>
      <c r="J14" s="11"/>
      <c r="K14" s="26"/>
      <c r="L14" s="9">
        <f t="shared" si="1"/>
        <v>0</v>
      </c>
      <c r="M14" s="27" t="s">
        <v>81</v>
      </c>
    </row>
    <row r="15" ht="31" customHeight="1" spans="1:13">
      <c r="A15" s="7">
        <f t="shared" si="0"/>
        <v>12</v>
      </c>
      <c r="B15" s="12" t="s">
        <v>82</v>
      </c>
      <c r="C15" s="12" t="s">
        <v>83</v>
      </c>
      <c r="D15" s="12">
        <v>137</v>
      </c>
      <c r="E15" s="11">
        <v>24</v>
      </c>
      <c r="F15" s="11">
        <v>10</v>
      </c>
      <c r="G15" s="11">
        <v>15</v>
      </c>
      <c r="H15" s="11">
        <v>10</v>
      </c>
      <c r="I15" s="11"/>
      <c r="J15" s="11"/>
      <c r="K15" s="26"/>
      <c r="L15" s="9">
        <f t="shared" si="1"/>
        <v>0</v>
      </c>
      <c r="M15" s="27"/>
    </row>
    <row r="16" ht="31" customHeight="1" spans="1:13">
      <c r="A16" s="7">
        <f t="shared" si="0"/>
        <v>13</v>
      </c>
      <c r="B16" s="12" t="s">
        <v>84</v>
      </c>
      <c r="C16" s="12" t="s">
        <v>85</v>
      </c>
      <c r="D16" s="10">
        <f>101</f>
        <v>101</v>
      </c>
      <c r="E16" s="11">
        <v>24</v>
      </c>
      <c r="F16" s="11" t="s">
        <v>86</v>
      </c>
      <c r="G16" s="11"/>
      <c r="H16" s="11"/>
      <c r="I16" s="11"/>
      <c r="J16" s="11"/>
      <c r="K16" s="26"/>
      <c r="L16" s="9">
        <f t="shared" si="1"/>
        <v>0</v>
      </c>
      <c r="M16" s="27" t="s">
        <v>87</v>
      </c>
    </row>
    <row r="17" ht="31" customHeight="1" spans="1:13">
      <c r="A17" s="7">
        <f t="shared" si="0"/>
        <v>14</v>
      </c>
      <c r="B17" s="12" t="s">
        <v>84</v>
      </c>
      <c r="C17" s="12" t="s">
        <v>85</v>
      </c>
      <c r="D17" s="10">
        <v>19</v>
      </c>
      <c r="E17" s="11">
        <v>23</v>
      </c>
      <c r="F17" s="11" t="s">
        <v>86</v>
      </c>
      <c r="G17" s="11"/>
      <c r="H17" s="11"/>
      <c r="I17" s="11"/>
      <c r="J17" s="11"/>
      <c r="K17" s="26"/>
      <c r="L17" s="9">
        <f t="shared" si="1"/>
        <v>0</v>
      </c>
      <c r="M17" s="16"/>
    </row>
    <row r="18" ht="31" customHeight="1" spans="1:13">
      <c r="A18" s="7">
        <f t="shared" si="0"/>
        <v>15</v>
      </c>
      <c r="B18" s="12" t="s">
        <v>84</v>
      </c>
      <c r="C18" s="12" t="s">
        <v>85</v>
      </c>
      <c r="D18" s="10">
        <v>17</v>
      </c>
      <c r="E18" s="11">
        <v>11</v>
      </c>
      <c r="F18" s="11" t="s">
        <v>86</v>
      </c>
      <c r="G18" s="11"/>
      <c r="H18" s="11"/>
      <c r="I18" s="11"/>
      <c r="J18" s="11"/>
      <c r="K18" s="26"/>
      <c r="L18" s="9">
        <f t="shared" si="1"/>
        <v>0</v>
      </c>
      <c r="M18" s="16"/>
    </row>
    <row r="19" ht="31" customHeight="1" spans="1:13">
      <c r="A19" s="7">
        <f t="shared" si="0"/>
        <v>16</v>
      </c>
      <c r="B19" s="12" t="s">
        <v>84</v>
      </c>
      <c r="C19" s="12" t="s">
        <v>85</v>
      </c>
      <c r="D19" s="10">
        <v>9</v>
      </c>
      <c r="E19" s="11">
        <v>6</v>
      </c>
      <c r="F19" s="11"/>
      <c r="G19" s="11"/>
      <c r="H19" s="11"/>
      <c r="I19" s="11"/>
      <c r="J19" s="11"/>
      <c r="K19" s="26"/>
      <c r="L19" s="9">
        <f t="shared" si="1"/>
        <v>0</v>
      </c>
      <c r="M19" s="16"/>
    </row>
    <row r="20" ht="31" customHeight="1" spans="1:13">
      <c r="A20" s="7">
        <f t="shared" si="0"/>
        <v>17</v>
      </c>
      <c r="B20" s="12" t="s">
        <v>88</v>
      </c>
      <c r="C20" s="12" t="s">
        <v>85</v>
      </c>
      <c r="D20" s="10">
        <v>2</v>
      </c>
      <c r="E20" s="11">
        <v>24</v>
      </c>
      <c r="F20" s="11" t="s">
        <v>86</v>
      </c>
      <c r="G20" s="11"/>
      <c r="H20" s="11"/>
      <c r="I20" s="11"/>
      <c r="J20" s="11"/>
      <c r="K20" s="26"/>
      <c r="L20" s="9">
        <f t="shared" si="1"/>
        <v>0</v>
      </c>
      <c r="M20" s="27" t="s">
        <v>89</v>
      </c>
    </row>
    <row r="21" ht="31" customHeight="1" spans="1:13">
      <c r="A21" s="7">
        <f t="shared" si="0"/>
        <v>18</v>
      </c>
      <c r="B21" s="15" t="s">
        <v>91</v>
      </c>
      <c r="C21" s="15"/>
      <c r="D21" s="15"/>
      <c r="E21" s="15"/>
      <c r="F21" s="15"/>
      <c r="G21" s="15"/>
      <c r="H21" s="15"/>
      <c r="I21" s="15"/>
      <c r="J21" s="15"/>
      <c r="K21" s="18"/>
      <c r="L21" s="28">
        <f>SUM(L4:L20)</f>
        <v>0</v>
      </c>
      <c r="M21" s="21"/>
    </row>
    <row r="22" ht="32" customHeight="1"/>
    <row r="23" ht="32" customHeight="1" spans="4:13">
      <c r="D23" s="24" t="s">
        <v>92</v>
      </c>
      <c r="E23" s="25"/>
      <c r="F23" s="25"/>
      <c r="G23" s="25"/>
      <c r="H23" s="25"/>
      <c r="I23" s="25"/>
      <c r="J23" s="25"/>
      <c r="K23" s="25"/>
      <c r="L23" s="25"/>
      <c r="M23" s="25"/>
    </row>
    <row r="24" ht="32" customHeight="1" spans="4:13">
      <c r="D24" s="24" t="s">
        <v>93</v>
      </c>
      <c r="E24" s="25"/>
      <c r="F24" s="25"/>
      <c r="G24" s="25"/>
      <c r="H24" s="25"/>
      <c r="I24" s="25"/>
      <c r="J24" s="25"/>
      <c r="K24" s="25"/>
      <c r="L24" s="25"/>
      <c r="M24" s="25"/>
    </row>
    <row r="25" ht="32" customHeight="1" spans="4:13">
      <c r="D25" s="24" t="s">
        <v>94</v>
      </c>
      <c r="E25" s="25"/>
      <c r="F25" s="25"/>
      <c r="G25" s="25"/>
      <c r="H25" s="25"/>
      <c r="I25" s="25"/>
      <c r="J25" s="25"/>
      <c r="K25" s="25"/>
      <c r="L25" s="25"/>
      <c r="M25" s="25"/>
    </row>
    <row r="26" ht="32" customHeight="1"/>
  </sheetData>
  <sheetProtection algorithmName="SHA-512" hashValue="B+TVV4JI/WqjfGXzeaxiBblOL8ufdl540YyJ7D9xRN6IM2Ak7hWJVW8s7PAZsajaSJXrmC+ywpHbQHtZ25rbug==" saltValue="eQuLY38Sj0W71a/I13QkdA==" spinCount="100000" sheet="1" objects="1"/>
  <mergeCells count="18">
    <mergeCell ref="A1:M1"/>
    <mergeCell ref="F2:J2"/>
    <mergeCell ref="F16:J16"/>
    <mergeCell ref="F17:J17"/>
    <mergeCell ref="F18:J18"/>
    <mergeCell ref="F20:J20"/>
    <mergeCell ref="B21:J21"/>
    <mergeCell ref="D23:M23"/>
    <mergeCell ref="D24:M24"/>
    <mergeCell ref="D25:M25"/>
    <mergeCell ref="A2:A3"/>
    <mergeCell ref="B2:B3"/>
    <mergeCell ref="C2:C3"/>
    <mergeCell ref="D2:D3"/>
    <mergeCell ref="E2:E3"/>
    <mergeCell ref="K2:K3"/>
    <mergeCell ref="L2:L3"/>
    <mergeCell ref="M2:M3"/>
  </mergeCells>
  <printOptions horizontalCentered="1"/>
  <pageMargins left="0.739583333333333" right="0.739583333333333" top="0.739583333333333" bottom="0.739583333333333" header="0.298611111111111" footer="0.298611111111111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3"/>
  <sheetViews>
    <sheetView view="pageBreakPreview" zoomScale="80" zoomScaleNormal="70" workbookViewId="0">
      <selection activeCell="G3" sqref="G3:G22"/>
    </sheetView>
  </sheetViews>
  <sheetFormatPr defaultColWidth="9.125" defaultRowHeight="12.75"/>
  <cols>
    <col min="1" max="1" width="7.375" style="1" customWidth="1"/>
    <col min="2" max="2" width="20.775" style="1" customWidth="1"/>
    <col min="3" max="3" width="7.875" style="2" customWidth="1"/>
    <col min="4" max="4" width="8.25" style="3" customWidth="1"/>
    <col min="5" max="7" width="14.7916666666667" style="3" customWidth="1"/>
    <col min="8" max="8" width="9.05" style="3" customWidth="1"/>
    <col min="9" max="9" width="10.975" style="3" customWidth="1"/>
    <col min="10" max="12" width="13.125" style="3" customWidth="1"/>
    <col min="13" max="13" width="15.5916666666667" style="1" customWidth="1"/>
    <col min="14" max="14" width="17.25" style="1" customWidth="1"/>
    <col min="15" max="16384" width="9.125" style="1"/>
  </cols>
  <sheetData>
    <row r="1" ht="42" customHeight="1" spans="1:14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2" customHeight="1" spans="1:14">
      <c r="A2" s="5" t="s">
        <v>62</v>
      </c>
      <c r="B2" s="5" t="s">
        <v>63</v>
      </c>
      <c r="C2" s="6" t="s">
        <v>64</v>
      </c>
      <c r="D2" s="6" t="s">
        <v>65</v>
      </c>
      <c r="E2" s="6" t="s">
        <v>98</v>
      </c>
      <c r="F2" s="6" t="s">
        <v>99</v>
      </c>
      <c r="G2" s="6" t="s">
        <v>100</v>
      </c>
      <c r="H2" s="6" t="s">
        <v>66</v>
      </c>
      <c r="I2" s="6" t="s">
        <v>68</v>
      </c>
      <c r="J2" s="6" t="s">
        <v>101</v>
      </c>
      <c r="K2" s="6" t="s">
        <v>102</v>
      </c>
      <c r="L2" s="6" t="s">
        <v>103</v>
      </c>
      <c r="M2" s="6" t="s">
        <v>69</v>
      </c>
      <c r="N2" s="6" t="s">
        <v>11</v>
      </c>
    </row>
    <row r="3" ht="42" customHeight="1" spans="1:14">
      <c r="A3" s="7">
        <f>ROW()-2</f>
        <v>1</v>
      </c>
      <c r="B3" s="8" t="s">
        <v>75</v>
      </c>
      <c r="C3" s="9" t="s">
        <v>76</v>
      </c>
      <c r="D3" s="10">
        <v>61</v>
      </c>
      <c r="E3" s="10">
        <v>20</v>
      </c>
      <c r="F3" s="10">
        <v>20</v>
      </c>
      <c r="G3" s="10">
        <v>21</v>
      </c>
      <c r="H3" s="11">
        <v>24</v>
      </c>
      <c r="I3" s="11">
        <v>1000</v>
      </c>
      <c r="J3" s="11">
        <f>E3*H3*I3</f>
        <v>480000</v>
      </c>
      <c r="K3" s="11">
        <f>F3*H3*I3</f>
        <v>480000</v>
      </c>
      <c r="L3" s="11">
        <f>G3*H3*I3</f>
        <v>504000</v>
      </c>
      <c r="M3" s="9">
        <f>D3*H3*I3</f>
        <v>1464000</v>
      </c>
      <c r="N3" s="16"/>
    </row>
    <row r="4" ht="42" customHeight="1" spans="1:14">
      <c r="A4" s="7">
        <f t="shared" ref="A4:A14" si="0">ROW()-2</f>
        <v>2</v>
      </c>
      <c r="B4" s="8" t="s">
        <v>75</v>
      </c>
      <c r="C4" s="9" t="s">
        <v>76</v>
      </c>
      <c r="D4" s="10">
        <v>5</v>
      </c>
      <c r="E4" s="10">
        <v>1</v>
      </c>
      <c r="F4" s="10">
        <v>3</v>
      </c>
      <c r="G4" s="10">
        <v>1</v>
      </c>
      <c r="H4" s="11">
        <v>23</v>
      </c>
      <c r="I4" s="11">
        <v>1000</v>
      </c>
      <c r="J4" s="11">
        <f t="shared" ref="J4:J22" si="1">E4*H4*I4</f>
        <v>23000</v>
      </c>
      <c r="K4" s="11">
        <f t="shared" ref="K4:K22" si="2">F4*H4*I4</f>
        <v>69000</v>
      </c>
      <c r="L4" s="11">
        <f t="shared" ref="L4:L22" si="3">G4*H4*I4</f>
        <v>23000</v>
      </c>
      <c r="M4" s="9">
        <f t="shared" ref="M3:M22" si="4">D4*H4*I4</f>
        <v>115000</v>
      </c>
      <c r="N4" s="16"/>
    </row>
    <row r="5" ht="42" customHeight="1" spans="1:14">
      <c r="A5" s="7">
        <f t="shared" si="0"/>
        <v>3</v>
      </c>
      <c r="B5" s="8" t="s">
        <v>75</v>
      </c>
      <c r="C5" s="10" t="s">
        <v>76</v>
      </c>
      <c r="D5" s="10">
        <v>4</v>
      </c>
      <c r="E5" s="10">
        <v>0</v>
      </c>
      <c r="F5" s="10">
        <v>1</v>
      </c>
      <c r="G5" s="10">
        <v>3</v>
      </c>
      <c r="H5" s="11">
        <v>11</v>
      </c>
      <c r="I5" s="11">
        <v>1000</v>
      </c>
      <c r="J5" s="11">
        <f t="shared" si="1"/>
        <v>0</v>
      </c>
      <c r="K5" s="11">
        <f t="shared" si="2"/>
        <v>11000</v>
      </c>
      <c r="L5" s="11">
        <f t="shared" si="3"/>
        <v>33000</v>
      </c>
      <c r="M5" s="9">
        <f t="shared" si="4"/>
        <v>44000</v>
      </c>
      <c r="N5" s="16"/>
    </row>
    <row r="6" ht="42" customHeight="1" spans="1:14">
      <c r="A6" s="7">
        <f t="shared" si="0"/>
        <v>4</v>
      </c>
      <c r="B6" s="12" t="s">
        <v>77</v>
      </c>
      <c r="C6" s="12" t="s">
        <v>76</v>
      </c>
      <c r="D6" s="10">
        <v>456</v>
      </c>
      <c r="E6" s="10">
        <v>209</v>
      </c>
      <c r="F6" s="10">
        <v>123</v>
      </c>
      <c r="G6" s="10">
        <v>124</v>
      </c>
      <c r="H6" s="11">
        <v>24</v>
      </c>
      <c r="I6" s="11">
        <v>200</v>
      </c>
      <c r="J6" s="11">
        <f t="shared" si="1"/>
        <v>1003200</v>
      </c>
      <c r="K6" s="11">
        <f t="shared" si="2"/>
        <v>590400</v>
      </c>
      <c r="L6" s="11">
        <f t="shared" si="3"/>
        <v>595200</v>
      </c>
      <c r="M6" s="9">
        <f t="shared" si="4"/>
        <v>2188800</v>
      </c>
      <c r="N6" s="16"/>
    </row>
    <row r="7" ht="42" customHeight="1" spans="1:14">
      <c r="A7" s="7">
        <f t="shared" si="0"/>
        <v>5</v>
      </c>
      <c r="B7" s="12" t="s">
        <v>77</v>
      </c>
      <c r="C7" s="12" t="s">
        <v>76</v>
      </c>
      <c r="D7" s="10">
        <v>56</v>
      </c>
      <c r="E7" s="10">
        <v>21</v>
      </c>
      <c r="F7" s="10">
        <v>18</v>
      </c>
      <c r="G7" s="10">
        <v>17</v>
      </c>
      <c r="H7" s="11">
        <v>23</v>
      </c>
      <c r="I7" s="11">
        <v>200</v>
      </c>
      <c r="J7" s="11">
        <f t="shared" si="1"/>
        <v>96600</v>
      </c>
      <c r="K7" s="11">
        <f t="shared" si="2"/>
        <v>82800</v>
      </c>
      <c r="L7" s="11">
        <f t="shared" si="3"/>
        <v>78200</v>
      </c>
      <c r="M7" s="9">
        <f t="shared" si="4"/>
        <v>257600</v>
      </c>
      <c r="N7" s="16"/>
    </row>
    <row r="8" ht="42" customHeight="1" spans="1:14">
      <c r="A8" s="7">
        <f t="shared" si="0"/>
        <v>6</v>
      </c>
      <c r="B8" s="12" t="s">
        <v>77</v>
      </c>
      <c r="C8" s="12" t="s">
        <v>76</v>
      </c>
      <c r="D8" s="10">
        <v>9</v>
      </c>
      <c r="E8" s="10">
        <v>9</v>
      </c>
      <c r="F8" s="10">
        <v>0</v>
      </c>
      <c r="G8" s="10">
        <v>0</v>
      </c>
      <c r="H8" s="11">
        <v>19</v>
      </c>
      <c r="I8" s="11">
        <v>200</v>
      </c>
      <c r="J8" s="11">
        <f t="shared" si="1"/>
        <v>34200</v>
      </c>
      <c r="K8" s="11">
        <f t="shared" si="2"/>
        <v>0</v>
      </c>
      <c r="L8" s="11">
        <f t="shared" si="3"/>
        <v>0</v>
      </c>
      <c r="M8" s="9">
        <f t="shared" si="4"/>
        <v>34200</v>
      </c>
      <c r="N8" s="16"/>
    </row>
    <row r="9" ht="42" customHeight="1" spans="1:14">
      <c r="A9" s="7">
        <f t="shared" si="0"/>
        <v>7</v>
      </c>
      <c r="B9" s="12" t="s">
        <v>77</v>
      </c>
      <c r="C9" s="12" t="s">
        <v>76</v>
      </c>
      <c r="D9" s="10">
        <v>58</v>
      </c>
      <c r="E9" s="10">
        <v>20</v>
      </c>
      <c r="F9" s="10">
        <v>23</v>
      </c>
      <c r="G9" s="10">
        <v>15</v>
      </c>
      <c r="H9" s="11">
        <v>11</v>
      </c>
      <c r="I9" s="11">
        <v>200</v>
      </c>
      <c r="J9" s="11">
        <f t="shared" si="1"/>
        <v>44000</v>
      </c>
      <c r="K9" s="11">
        <f t="shared" si="2"/>
        <v>50600</v>
      </c>
      <c r="L9" s="11">
        <f t="shared" si="3"/>
        <v>33000</v>
      </c>
      <c r="M9" s="9">
        <f t="shared" si="4"/>
        <v>127600</v>
      </c>
      <c r="N9" s="16"/>
    </row>
    <row r="10" ht="42" customHeight="1" spans="1:14">
      <c r="A10" s="7">
        <f t="shared" si="0"/>
        <v>8</v>
      </c>
      <c r="B10" s="12" t="s">
        <v>77</v>
      </c>
      <c r="C10" s="12" t="s">
        <v>76</v>
      </c>
      <c r="D10" s="10">
        <v>9</v>
      </c>
      <c r="E10" s="10">
        <v>0</v>
      </c>
      <c r="F10" s="10">
        <v>0</v>
      </c>
      <c r="G10" s="10">
        <v>9</v>
      </c>
      <c r="H10" s="11">
        <v>6</v>
      </c>
      <c r="I10" s="11">
        <v>200</v>
      </c>
      <c r="J10" s="11">
        <f t="shared" si="1"/>
        <v>0</v>
      </c>
      <c r="K10" s="11">
        <f t="shared" si="2"/>
        <v>0</v>
      </c>
      <c r="L10" s="11">
        <f t="shared" si="3"/>
        <v>10800</v>
      </c>
      <c r="M10" s="9">
        <f t="shared" si="4"/>
        <v>10800</v>
      </c>
      <c r="N10" s="16"/>
    </row>
    <row r="11" ht="42" customHeight="1" spans="1:14">
      <c r="A11" s="7">
        <f t="shared" si="0"/>
        <v>9</v>
      </c>
      <c r="B11" s="12" t="s">
        <v>78</v>
      </c>
      <c r="C11" s="12" t="s">
        <v>76</v>
      </c>
      <c r="D11" s="10">
        <v>44</v>
      </c>
      <c r="E11" s="10">
        <v>17</v>
      </c>
      <c r="F11" s="10">
        <v>19</v>
      </c>
      <c r="G11" s="10">
        <v>8</v>
      </c>
      <c r="H11" s="11">
        <v>24</v>
      </c>
      <c r="I11" s="11">
        <v>200</v>
      </c>
      <c r="J11" s="11">
        <f t="shared" si="1"/>
        <v>81600</v>
      </c>
      <c r="K11" s="11">
        <f t="shared" si="2"/>
        <v>91200</v>
      </c>
      <c r="L11" s="11">
        <f t="shared" si="3"/>
        <v>38400</v>
      </c>
      <c r="M11" s="9">
        <f t="shared" si="4"/>
        <v>211200</v>
      </c>
      <c r="N11" s="16"/>
    </row>
    <row r="12" ht="42" customHeight="1" spans="1:14">
      <c r="A12" s="7">
        <f t="shared" si="0"/>
        <v>10</v>
      </c>
      <c r="B12" s="12" t="s">
        <v>79</v>
      </c>
      <c r="C12" s="12" t="s">
        <v>76</v>
      </c>
      <c r="D12" s="10">
        <v>74</v>
      </c>
      <c r="E12" s="10">
        <v>42</v>
      </c>
      <c r="F12" s="10">
        <v>12</v>
      </c>
      <c r="G12" s="10">
        <v>20</v>
      </c>
      <c r="H12" s="11">
        <v>24</v>
      </c>
      <c r="I12" s="11">
        <v>500</v>
      </c>
      <c r="J12" s="11">
        <f t="shared" si="1"/>
        <v>504000</v>
      </c>
      <c r="K12" s="11">
        <f t="shared" si="2"/>
        <v>144000</v>
      </c>
      <c r="L12" s="11">
        <f t="shared" si="3"/>
        <v>240000</v>
      </c>
      <c r="M12" s="9">
        <f t="shared" si="4"/>
        <v>888000</v>
      </c>
      <c r="N12" s="16"/>
    </row>
    <row r="13" ht="42" customHeight="1" spans="1:14">
      <c r="A13" s="7">
        <f t="shared" si="0"/>
        <v>11</v>
      </c>
      <c r="B13" s="12" t="s">
        <v>79</v>
      </c>
      <c r="C13" s="12" t="s">
        <v>76</v>
      </c>
      <c r="D13" s="10">
        <v>2</v>
      </c>
      <c r="E13" s="10">
        <v>0</v>
      </c>
      <c r="F13" s="10">
        <v>1</v>
      </c>
      <c r="G13" s="10">
        <v>1</v>
      </c>
      <c r="H13" s="11">
        <v>23</v>
      </c>
      <c r="I13" s="11">
        <v>500</v>
      </c>
      <c r="J13" s="11">
        <f t="shared" si="1"/>
        <v>0</v>
      </c>
      <c r="K13" s="11">
        <f t="shared" si="2"/>
        <v>11500</v>
      </c>
      <c r="L13" s="11">
        <f t="shared" si="3"/>
        <v>11500</v>
      </c>
      <c r="M13" s="9">
        <f t="shared" si="4"/>
        <v>23000</v>
      </c>
      <c r="N13" s="16"/>
    </row>
    <row r="14" ht="42" customHeight="1" spans="1:14">
      <c r="A14" s="7">
        <f t="shared" si="0"/>
        <v>12</v>
      </c>
      <c r="B14" s="12" t="s">
        <v>80</v>
      </c>
      <c r="C14" s="12" t="s">
        <v>76</v>
      </c>
      <c r="D14" s="10">
        <v>19</v>
      </c>
      <c r="E14" s="10">
        <v>12</v>
      </c>
      <c r="F14" s="10">
        <v>5</v>
      </c>
      <c r="G14" s="10">
        <v>2</v>
      </c>
      <c r="H14" s="11">
        <v>24</v>
      </c>
      <c r="I14" s="11">
        <v>300</v>
      </c>
      <c r="J14" s="11">
        <f t="shared" si="1"/>
        <v>86400</v>
      </c>
      <c r="K14" s="11">
        <f t="shared" si="2"/>
        <v>36000</v>
      </c>
      <c r="L14" s="11">
        <f t="shared" si="3"/>
        <v>14400</v>
      </c>
      <c r="M14" s="9">
        <f t="shared" si="4"/>
        <v>136800</v>
      </c>
      <c r="N14" s="17"/>
    </row>
    <row r="15" ht="42" customHeight="1" spans="1:14">
      <c r="A15" s="7">
        <f t="shared" ref="A15:A23" si="5">ROW()-2</f>
        <v>13</v>
      </c>
      <c r="B15" s="12" t="s">
        <v>82</v>
      </c>
      <c r="C15" s="12" t="s">
        <v>83</v>
      </c>
      <c r="D15" s="12">
        <v>390</v>
      </c>
      <c r="E15" s="12">
        <v>146</v>
      </c>
      <c r="F15" s="12">
        <v>107</v>
      </c>
      <c r="G15" s="12">
        <v>137</v>
      </c>
      <c r="H15" s="11">
        <v>24</v>
      </c>
      <c r="I15" s="11">
        <v>10</v>
      </c>
      <c r="J15" s="11">
        <f t="shared" si="1"/>
        <v>35040</v>
      </c>
      <c r="K15" s="11">
        <f t="shared" si="2"/>
        <v>25680</v>
      </c>
      <c r="L15" s="11">
        <f t="shared" si="3"/>
        <v>32880</v>
      </c>
      <c r="M15" s="9">
        <f t="shared" si="4"/>
        <v>93600</v>
      </c>
      <c r="N15" s="16"/>
    </row>
    <row r="16" ht="42" customHeight="1" spans="1:14">
      <c r="A16" s="7">
        <f t="shared" si="5"/>
        <v>14</v>
      </c>
      <c r="B16" s="12" t="s">
        <v>84</v>
      </c>
      <c r="C16" s="12" t="s">
        <v>85</v>
      </c>
      <c r="D16" s="13">
        <v>286</v>
      </c>
      <c r="E16" s="10">
        <v>84</v>
      </c>
      <c r="F16" s="13">
        <f>6+9+28+7+22+25+4</f>
        <v>101</v>
      </c>
      <c r="G16" s="10">
        <f>101</f>
        <v>101</v>
      </c>
      <c r="H16" s="11">
        <v>24</v>
      </c>
      <c r="I16" s="11">
        <v>400</v>
      </c>
      <c r="J16" s="11">
        <f t="shared" si="1"/>
        <v>806400</v>
      </c>
      <c r="K16" s="11">
        <f t="shared" si="2"/>
        <v>969600</v>
      </c>
      <c r="L16" s="11">
        <f t="shared" si="3"/>
        <v>969600</v>
      </c>
      <c r="M16" s="9">
        <f t="shared" si="4"/>
        <v>2745600</v>
      </c>
      <c r="N16" s="16"/>
    </row>
    <row r="17" ht="42" customHeight="1" spans="1:14">
      <c r="A17" s="7">
        <f t="shared" si="5"/>
        <v>15</v>
      </c>
      <c r="B17" s="12" t="s">
        <v>84</v>
      </c>
      <c r="C17" s="12" t="s">
        <v>85</v>
      </c>
      <c r="D17" s="10">
        <v>63</v>
      </c>
      <c r="E17" s="10">
        <f>22</f>
        <v>22</v>
      </c>
      <c r="F17" s="10">
        <v>22</v>
      </c>
      <c r="G17" s="10">
        <v>19</v>
      </c>
      <c r="H17" s="11">
        <v>23</v>
      </c>
      <c r="I17" s="11">
        <v>400</v>
      </c>
      <c r="J17" s="11">
        <f t="shared" si="1"/>
        <v>202400</v>
      </c>
      <c r="K17" s="11">
        <f t="shared" si="2"/>
        <v>202400</v>
      </c>
      <c r="L17" s="11">
        <f t="shared" si="3"/>
        <v>174800</v>
      </c>
      <c r="M17" s="9">
        <f t="shared" si="4"/>
        <v>579600</v>
      </c>
      <c r="N17" s="16"/>
    </row>
    <row r="18" ht="42" customHeight="1" spans="1:14">
      <c r="A18" s="7">
        <f t="shared" si="5"/>
        <v>16</v>
      </c>
      <c r="B18" s="12" t="s">
        <v>84</v>
      </c>
      <c r="C18" s="12" t="s">
        <v>85</v>
      </c>
      <c r="D18" s="10">
        <v>9</v>
      </c>
      <c r="E18" s="10">
        <v>9</v>
      </c>
      <c r="F18" s="10">
        <v>0</v>
      </c>
      <c r="G18" s="10">
        <v>0</v>
      </c>
      <c r="H18" s="10">
        <v>19</v>
      </c>
      <c r="I18" s="11">
        <v>400</v>
      </c>
      <c r="J18" s="11">
        <f t="shared" si="1"/>
        <v>68400</v>
      </c>
      <c r="K18" s="11">
        <f t="shared" si="2"/>
        <v>0</v>
      </c>
      <c r="L18" s="11">
        <f t="shared" si="3"/>
        <v>0</v>
      </c>
      <c r="M18" s="9">
        <f t="shared" si="4"/>
        <v>68400</v>
      </c>
      <c r="N18" s="9"/>
    </row>
    <row r="19" ht="42" customHeight="1" spans="1:14">
      <c r="A19" s="7">
        <f t="shared" si="5"/>
        <v>17</v>
      </c>
      <c r="B19" s="12" t="s">
        <v>84</v>
      </c>
      <c r="C19" s="12" t="s">
        <v>85</v>
      </c>
      <c r="D19" s="10">
        <v>59</v>
      </c>
      <c r="E19" s="10">
        <f>15+3</f>
        <v>18</v>
      </c>
      <c r="F19" s="10">
        <f>14+10</f>
        <v>24</v>
      </c>
      <c r="G19" s="10">
        <v>17</v>
      </c>
      <c r="H19" s="11">
        <v>11</v>
      </c>
      <c r="I19" s="11">
        <v>400</v>
      </c>
      <c r="J19" s="11">
        <f t="shared" si="1"/>
        <v>79200</v>
      </c>
      <c r="K19" s="11">
        <f t="shared" si="2"/>
        <v>105600</v>
      </c>
      <c r="L19" s="11">
        <f t="shared" si="3"/>
        <v>74800</v>
      </c>
      <c r="M19" s="9">
        <f t="shared" si="4"/>
        <v>259600</v>
      </c>
      <c r="N19" s="16"/>
    </row>
    <row r="20" ht="42" customHeight="1" spans="1:14">
      <c r="A20" s="7">
        <f t="shared" si="5"/>
        <v>18</v>
      </c>
      <c r="B20" s="12" t="s">
        <v>84</v>
      </c>
      <c r="C20" s="12" t="s">
        <v>85</v>
      </c>
      <c r="D20" s="10">
        <v>9</v>
      </c>
      <c r="E20" s="10">
        <v>0</v>
      </c>
      <c r="F20" s="10">
        <v>0</v>
      </c>
      <c r="G20" s="10">
        <v>9</v>
      </c>
      <c r="H20" s="11">
        <v>6</v>
      </c>
      <c r="I20" s="11">
        <v>400</v>
      </c>
      <c r="J20" s="11">
        <f t="shared" si="1"/>
        <v>0</v>
      </c>
      <c r="K20" s="11">
        <f t="shared" si="2"/>
        <v>0</v>
      </c>
      <c r="L20" s="11">
        <f t="shared" si="3"/>
        <v>21600</v>
      </c>
      <c r="M20" s="9">
        <f t="shared" si="4"/>
        <v>21600</v>
      </c>
      <c r="N20" s="16"/>
    </row>
    <row r="21" ht="42" customHeight="1" spans="1:14">
      <c r="A21" s="7">
        <f t="shared" si="5"/>
        <v>19</v>
      </c>
      <c r="B21" s="12" t="s">
        <v>88</v>
      </c>
      <c r="C21" s="12" t="s">
        <v>85</v>
      </c>
      <c r="D21" s="13">
        <v>12</v>
      </c>
      <c r="E21" s="10">
        <v>7</v>
      </c>
      <c r="F21" s="13">
        <v>3</v>
      </c>
      <c r="G21" s="10">
        <v>2</v>
      </c>
      <c r="H21" s="11">
        <v>24</v>
      </c>
      <c r="I21" s="11">
        <v>1500</v>
      </c>
      <c r="J21" s="11">
        <f t="shared" si="1"/>
        <v>252000</v>
      </c>
      <c r="K21" s="11">
        <f t="shared" si="2"/>
        <v>108000</v>
      </c>
      <c r="L21" s="11">
        <f t="shared" si="3"/>
        <v>72000</v>
      </c>
      <c r="M21" s="9">
        <f t="shared" si="4"/>
        <v>432000</v>
      </c>
      <c r="N21" s="16"/>
    </row>
    <row r="22" ht="42" customHeight="1" spans="1:14">
      <c r="A22" s="7">
        <f t="shared" si="5"/>
        <v>20</v>
      </c>
      <c r="B22" s="14" t="s">
        <v>90</v>
      </c>
      <c r="C22" s="14" t="s">
        <v>85</v>
      </c>
      <c r="D22" s="9">
        <f>2</f>
        <v>2</v>
      </c>
      <c r="E22" s="9">
        <v>2</v>
      </c>
      <c r="F22" s="9">
        <v>0</v>
      </c>
      <c r="G22" s="9">
        <v>0</v>
      </c>
      <c r="H22" s="11">
        <v>24</v>
      </c>
      <c r="I22" s="11">
        <v>2000</v>
      </c>
      <c r="J22" s="11">
        <f t="shared" si="1"/>
        <v>96000</v>
      </c>
      <c r="K22" s="11">
        <f t="shared" si="2"/>
        <v>0</v>
      </c>
      <c r="L22" s="11">
        <f t="shared" si="3"/>
        <v>0</v>
      </c>
      <c r="M22" s="9">
        <f t="shared" si="4"/>
        <v>96000</v>
      </c>
      <c r="N22" s="16"/>
    </row>
    <row r="23" ht="35" customHeight="1" spans="1:14">
      <c r="A23" s="7">
        <f t="shared" si="5"/>
        <v>21</v>
      </c>
      <c r="B23" s="15" t="s">
        <v>104</v>
      </c>
      <c r="C23" s="15"/>
      <c r="D23" s="15"/>
      <c r="E23" s="15"/>
      <c r="F23" s="15"/>
      <c r="G23" s="15"/>
      <c r="H23" s="15"/>
      <c r="I23" s="18"/>
      <c r="J23" s="19">
        <f>SUM(J3:J22)</f>
        <v>3892440</v>
      </c>
      <c r="K23" s="19">
        <f>SUM(K3:K22)</f>
        <v>2977780</v>
      </c>
      <c r="L23" s="19">
        <f>SUM(L3:L22)</f>
        <v>2927180</v>
      </c>
      <c r="M23" s="20">
        <f>SUM(M3:M22)</f>
        <v>9797400</v>
      </c>
      <c r="N23" s="21"/>
    </row>
  </sheetData>
  <mergeCells count="2">
    <mergeCell ref="A1:N1"/>
    <mergeCell ref="B23:H23"/>
  </mergeCells>
  <printOptions horizontalCentered="1"/>
  <pageMargins left="0.700694444444445" right="0.700694444444445" top="0.751388888888889" bottom="0.751388888888889" header="0.298611111111111" footer="0.298611111111111"/>
  <pageSetup paperSize="9" scale="47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27" master="" otherUserPermission="visible"/>
  <rangeList sheetStid="29" master="" otherUserPermission="visible"/>
  <rangeList sheetStid="30" master="" otherUserPermission="visible"/>
  <rangeList sheetStid="2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项目实施总人天</vt:lpstr>
      <vt:lpstr>封面</vt:lpstr>
      <vt:lpstr>包1清单</vt:lpstr>
      <vt:lpstr>包2清单</vt:lpstr>
      <vt:lpstr>包3清单</vt:lpstr>
      <vt:lpstr>分标段清单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小张</cp:lastModifiedBy>
  <dcterms:created xsi:type="dcterms:W3CDTF">2020-09-09T08:44:00Z</dcterms:created>
  <cp:lastPrinted>2020-11-17T02:19:00Z</cp:lastPrinted>
  <dcterms:modified xsi:type="dcterms:W3CDTF">2025-10-22T02:17:26Z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3A3EB96DA1F04442B94F9F1D76C42726_13</vt:lpwstr>
  </property>
</Properties>
</file>